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ublic\Documents\Crédito Público\Inciso i\"/>
    </mc:Choice>
  </mc:AlternateContent>
  <xr:revisionPtr revIDLastSave="0" documentId="13_ncr:1_{4EC4DA43-7D0F-49E0-8292-92D031980A74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Pagos reales deuda en $" sheetId="4" r:id="rId1"/>
    <sheet name="Proyección deuda en USD" sheetId="2" r:id="rId2"/>
    <sheet name="Proyección deuda en $" sheetId="1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._IMPUESTOS_SOBRE_COMBUSTIBLES_Y_GAS_NATURAL">'[1]30-11-04'!$B$27:$N$27</definedName>
    <definedName name="_._IMPUESTOS_SOBRE_ENERGIA_ELECTRICA">'[1]30-11-04'!$B$28:$N$28</definedName>
    <definedName name="__123Graph_APIE5M95" hidden="1">[2]Hoja1!#REF!</definedName>
    <definedName name="__123Graph_XPIE5M95" hidden="1">[2]Hoja1!#REF!</definedName>
    <definedName name="_72hs">#REF!</definedName>
    <definedName name="_com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ex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F">#REF!</definedName>
    <definedName name="_Fill" hidden="1">#REF!</definedName>
    <definedName name="_Key1" hidden="1">#REF!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">#REF!</definedName>
    <definedName name="_Sort" hidden="1">#REF!</definedName>
    <definedName name="a" hidden="1">{#N/A,#N/A,FALSE,"Hoja1"}</definedName>
    <definedName name="ACwvu.PLA1." hidden="1">'[1]30-11-04'!#REF!</definedName>
    <definedName name="ACwvu.PLA2." hidden="1">'[1]30-11-04'!$A$1:$N$49</definedName>
    <definedName name="AGROINDU">[2]Hoja1!#REF!</definedName>
    <definedName name="AMORTI">[2]Hoja1!$A$2:$J$33</definedName>
    <definedName name="AR">[3]Metodología!$C$6</definedName>
    <definedName name="_xlnm.Extract">#REF!</definedName>
    <definedName name="_xlnm.Print_Area" localSheetId="0">'Pagos reales deuda en $'!$A$5:$O$15</definedName>
    <definedName name="_xlnm.Print_Area" localSheetId="2">'Proyección deuda en $'!$A$5:$O$29</definedName>
    <definedName name="_xlnm.Print_Area" localSheetId="1">'Proyección deuda en USD'!$A$6:$O$36</definedName>
    <definedName name="_xlnm.Print_Area">'[1]30-11-04'!$D$7:$D$50</definedName>
    <definedName name="ariel" hidden="1">{#N/A,#N/A,FALSE,"Hoja1"}</definedName>
    <definedName name="B" hidden="1">{#N/A,#N/A,FALSE,"Hoja1"}</definedName>
    <definedName name="Base_datos_IM">#REF!</definedName>
    <definedName name="_xlnm.Database">#REF!</definedName>
    <definedName name="BB" hidden="1">{#N/A,#N/A,FALSE,"Hoja1"}</definedName>
    <definedName name="BCBA">#REF!</definedName>
    <definedName name="bono6.xls">#REF!</definedName>
    <definedName name="BORRAR">#REF!</definedName>
    <definedName name="C_">#REF!</definedName>
    <definedName name="CA">#REF!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ntidad_prestada">[2]Hoja1!#REF!</definedName>
    <definedName name="Capital">IF((#REF!+#REF!)&gt;=#REF!,0,#REF!-#REF!)</definedName>
    <definedName name="CER">#REF!</definedName>
    <definedName name="CIERRE">#REF!</definedName>
    <definedName name="Comisiones">#REF!</definedName>
    <definedName name="conv">#REF!</definedName>
    <definedName name="COPA">#N/A</definedName>
    <definedName name="COPARTICIPACION_FEDERAL__LEY_N__23548">'[1]30-11-04'!$B$13:$N$13</definedName>
    <definedName name="corrientes" hidden="1">{#N/A,#N/A,FALSE,"Hoja1"}</definedName>
    <definedName name="_xlnm.Criteria">#REF!</definedName>
    <definedName name="Criterios_IM">#REF!</definedName>
    <definedName name="CTES">#REF!</definedName>
    <definedName name="CUOTA">#REF!</definedName>
    <definedName name="Cuota_Capital">IF(#REF!&lt;&gt;"",Capital,"")</definedName>
    <definedName name="Cuota2">IF(#REF!&gt;=#REF!,0,#REF!+#REF!)</definedName>
    <definedName name="D">#REF!</definedName>
    <definedName name="dd">#REF!</definedName>
    <definedName name="DEUDALPZ">[2]Hoja1!$L$1:$Q$54</definedName>
    <definedName name="dic">[3]Tasas!$C$7</definedName>
    <definedName name="diciembre">[4]Metodología!$C$7</definedName>
    <definedName name="Diversificación">[2]Hoja1!$S$1:$Z$42</definedName>
    <definedName name="DM">#REF!</definedName>
    <definedName name="DUR">#REF!</definedName>
    <definedName name="E">#REF!</definedName>
    <definedName name="EX">#REF!</definedName>
    <definedName name="EXCEDENTE_DEL_10__SEGUN_EL_TOPE_ASIGNADO_A__BUENOS_AIRES__LEY_N__23621">'[1]30-11-04'!$B$18:$N$18</definedName>
    <definedName name="Extracción_IM">#REF!</definedName>
    <definedName name="FECHA">#REF!</definedName>
    <definedName name="Fecha_primer_pago">[2]Hoja1!#REF!</definedName>
    <definedName name="FechaHoy">#REF!</definedName>
    <definedName name="Fechas">#REF!</definedName>
    <definedName name="FEDERAL">#REF!</definedName>
    <definedName name="FePerAnt">#REF!</definedName>
    <definedName name="FePerProx">#REF!</definedName>
    <definedName name="FF" hidden="1">{#N/A,#N/A,FALSE,"Hoja1"}</definedName>
    <definedName name="fgff">[3]Tasas!$C$7</definedName>
    <definedName name="Flow">#REF!</definedName>
    <definedName name="FlowR">#REF!</definedName>
    <definedName name="FONDO_COMPENSADOR_DE_DESEQUILIBRIOS_FISCALES_PROVINCIALES">'[1]30-11-04'!$B$15:$N$15</definedName>
    <definedName name="FONDO_EDUCATIVO__LEY_N__23906_ART._3_Y_4">'[1]30-11-04'!$B$16:$N$16</definedName>
    <definedName name="FONDO_ESPECIAL_DE_DESARROLLO_ELECTRICO_DEL_INTERIOR__LEYES_NROS._23966_ART._19_Y_24065">'[1]30-11-04'!$B$26:$N$26</definedName>
    <definedName name="FONDO_NACIONAL_DE_LA_VIVIENDA__LEY_N__23966_ART._18">'[1]30-11-04'!$B$25:$N$25</definedName>
    <definedName name="G">#REF!</definedName>
    <definedName name="gh" hidden="1">{#N/A,#N/A,FALSE,"Hoja1"}</definedName>
    <definedName name="GRACIA">#REF!</definedName>
    <definedName name="Gracia_Impura">#REF!</definedName>
    <definedName name="Gracia_Pura">#REF!</definedName>
    <definedName name="H">#REF!</definedName>
    <definedName name="i">#REF!</definedName>
    <definedName name="i.corr">#REF!</definedName>
    <definedName name="IMPRIMIR">#REF!</definedName>
    <definedName name="INFLACION">[2]Hoja1!#REF!</definedName>
    <definedName name="infobon6.xls">#REF!</definedName>
    <definedName name="INTER" hidden="1">{#N/A,#N/A,FALSE,"Hoja1"}</definedName>
    <definedName name="J">#REF!</definedName>
    <definedName name="jose" hidden="1">{#N/A,#N/A,FALSE,"Hoja1"}</definedName>
    <definedName name="jose1" hidden="1">{#N/A,#N/A,FALSE,"Hoja1"}</definedName>
    <definedName name="juan" hidden="1">{#N/A,#N/A,FALSE,"Hoja1"}</definedName>
    <definedName name="juan1" hidden="1">{#N/A,#N/A,FALSE,"Hoja1"}</definedName>
    <definedName name="Junio">[4]Metodología!$C$5</definedName>
    <definedName name="K">#REF!</definedName>
    <definedName name="L_">#REF!</definedName>
    <definedName name="LL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">#REF!</definedName>
    <definedName name="marzo">[4]Metodología!$C$4</definedName>
    <definedName name="Monto">cantidad_prestada*POWER((1+#REF!/#REF!),Gracia_Pura)</definedName>
    <definedName name="N">#REF!</definedName>
    <definedName name="NYSE">#REF!</definedName>
    <definedName name="O">#REF!</definedName>
    <definedName name="OBRAS_DE_INFRAESTRUCTURA__LEY_N__23966_ART._19">'[1]30-11-04'!$B$23:$N$23</definedName>
    <definedName name="OBRAS_DE_INFRAESTRUCTURA_BASICA_SOCIAL_Y_NECESIDADES_BASICAS_INSATISFECHAS__LEY_N__23621">'[1]30-11-04'!$B$17:$N$17</definedName>
    <definedName name="ORGANISMOS_DE_VIALIDAD__LEY_N__23966_ART._19">'[1]30-11-04'!$B$24:$N$24</definedName>
    <definedName name="P">#REF!</definedName>
    <definedName name="PAGO">#REF!</definedName>
    <definedName name="pagos_por_año">[2]Hoja1!#REF!</definedName>
    <definedName name="PBI">[2]Hoja1!$F$7:$K$55</definedName>
    <definedName name="PFO">[3]Metodología!$C$6</definedName>
    <definedName name="Plazo_en_años">[2]Hoja1!#REF!</definedName>
    <definedName name="POBLACION">[2]Hoja1!#REF!</definedName>
    <definedName name="PPV">#REF!</definedName>
    <definedName name="PROVIN">#REF!</definedName>
    <definedName name="prueba">#REF!</definedName>
    <definedName name="PUPU" hidden="1">{#N/A,#N/A,FALSE,"Hoja1"}</definedName>
    <definedName name="Q">#REF!</definedName>
    <definedName name="RCONV">#REF!</definedName>
    <definedName name="RDM">#REF!</definedName>
    <definedName name="Reut">#REF!</definedName>
    <definedName name="RPPV">#REF!</definedName>
    <definedName name="Rwvu.PLA2." hidden="1">'[1]30-11-04'!#REF!</definedName>
    <definedName name="S">#REF!</definedName>
    <definedName name="Saldo">IF(#REF!&lt;&gt;"",Saldo.Final,"")</definedName>
    <definedName name="Saldo.Final">IF(#REF!&gt;=#REF!,#REF!-#REF!+#REF!,#REF!-#REF!)</definedName>
    <definedName name="SEGURIDAD_SOCIAL___BS._PERS._NO_INCORP._AL_PROCESO_ECONOMICO__LEY_N__23966__ART._30">'[1]30-11-04'!$B$22:$N$22</definedName>
    <definedName name="SEGURIDAD_SOCIAL___IVA__LEY_N__23966_ART._5_PTO._2">'[1]30-11-04'!$B$21:$N$21</definedName>
    <definedName name="setiembre">[4]Metodología!$C$6</definedName>
    <definedName name="ssss" hidden="1">{#N/A,#N/A,FALSE,"Hoja1"}</definedName>
    <definedName name="SUMA_FIJA_FINANCIADA_CON__LA_COPARTICIPACION_FEDERAL_DE_NACION__LEY_N__23621_ART._1">'[1]30-11-04'!$B$19:$N$19</definedName>
    <definedName name="Swvu.PLA1." hidden="1">'[1]30-11-04'!#REF!</definedName>
    <definedName name="Swvu.PLA2." hidden="1">'[1]30-11-04'!$A$1:$N$49</definedName>
    <definedName name="T">#REF!</definedName>
    <definedName name="TASA">#REF!</definedName>
    <definedName name="tasa_interes_anual">[2]Hoja1!#REF!</definedName>
    <definedName name="Tasa_Periódica">#REF!/#REF!</definedName>
    <definedName name="tasapbi">[2]Hoja1!$M$13:$R$38</definedName>
    <definedName name="_xlnm.Print_Titles">'[1]30-11-04'!$A:$A</definedName>
    <definedName name="TOTAL">'[1]30-11-04'!$B$32:$N$32</definedName>
    <definedName name="TRANSFERENCIA_DE_SERVICIOS__LEY_N__24049_Y_COMPLEMENTARIAS">'[1]30-11-04'!$B$14:$N$14</definedName>
    <definedName name="TRIME">#REF!</definedName>
    <definedName name="U">#REF!</definedName>
    <definedName name="V">#REF!</definedName>
    <definedName name="venc1">[4]Tasas!$B$4</definedName>
    <definedName name="venc2">[4]Tasas!$B$5</definedName>
    <definedName name="venc3">[4]Tasas!$B$6</definedName>
    <definedName name="venc4">[4]Tasas!$B$7</definedName>
    <definedName name="VR">#REF!</definedName>
    <definedName name="VRINT">#REF!</definedName>
    <definedName name="W">#REF!</definedName>
    <definedName name="wrn.cuadro1." hidden="1">{#N/A,#N/A,FALSE,"Hoja1"}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>[3]Tasas!$C$6</definedName>
    <definedName name="X">#REF!</definedName>
    <definedName name="xx">#REF!</definedName>
    <definedName name="xxx">#REF!</definedName>
    <definedName name="Y">#REF!</definedName>
    <definedName name="YY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Z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O10" i="1"/>
  <c r="D11" i="1"/>
  <c r="C11" i="1"/>
  <c r="D21" i="1"/>
  <c r="D15" i="1"/>
  <c r="M10" i="4"/>
  <c r="M16" i="4" s="1"/>
  <c r="L10" i="4"/>
  <c r="L16" i="4" s="1"/>
  <c r="J10" i="4"/>
  <c r="I10" i="4"/>
  <c r="G10" i="4"/>
  <c r="F10" i="4"/>
  <c r="D10" i="4"/>
  <c r="C10" i="4"/>
  <c r="N8" i="4"/>
  <c r="N10" i="4" s="1"/>
  <c r="N16" i="4" s="1"/>
  <c r="K8" i="4"/>
  <c r="K10" i="4" s="1"/>
  <c r="H8" i="4"/>
  <c r="H10" i="4" s="1"/>
  <c r="E8" i="4"/>
  <c r="E10" i="4" s="1"/>
  <c r="D13" i="4"/>
  <c r="D17" i="4" s="1"/>
  <c r="C13" i="4"/>
  <c r="C17" i="4" s="1"/>
  <c r="N12" i="4"/>
  <c r="M12" i="4"/>
  <c r="M13" i="4" s="1"/>
  <c r="L12" i="4"/>
  <c r="L13" i="4" s="1"/>
  <c r="K12" i="4"/>
  <c r="J12" i="4"/>
  <c r="J13" i="4" s="1"/>
  <c r="I12" i="4"/>
  <c r="I13" i="4" s="1"/>
  <c r="H12" i="4"/>
  <c r="G12" i="4"/>
  <c r="G13" i="4" s="1"/>
  <c r="F12" i="4"/>
  <c r="F13" i="4" s="1"/>
  <c r="E12" i="4"/>
  <c r="N11" i="4"/>
  <c r="K11" i="4"/>
  <c r="H11" i="4"/>
  <c r="E27" i="1"/>
  <c r="N27" i="1"/>
  <c r="M27" i="1"/>
  <c r="L27" i="1"/>
  <c r="K27" i="1"/>
  <c r="J27" i="1"/>
  <c r="I27" i="1"/>
  <c r="G27" i="1"/>
  <c r="F27" i="1"/>
  <c r="D27" i="1"/>
  <c r="C27" i="1"/>
  <c r="H27" i="1"/>
  <c r="N25" i="1"/>
  <c r="K25" i="1"/>
  <c r="H25" i="1"/>
  <c r="N23" i="1"/>
  <c r="K23" i="1"/>
  <c r="H23" i="1"/>
  <c r="E23" i="1"/>
  <c r="M21" i="1"/>
  <c r="L21" i="1"/>
  <c r="J21" i="1"/>
  <c r="I21" i="1"/>
  <c r="G21" i="1"/>
  <c r="F21" i="1"/>
  <c r="M18" i="1"/>
  <c r="L18" i="1"/>
  <c r="J18" i="1"/>
  <c r="I18" i="1"/>
  <c r="G18" i="1"/>
  <c r="F18" i="1"/>
  <c r="D18" i="1"/>
  <c r="C18" i="1"/>
  <c r="M15" i="1"/>
  <c r="L15" i="1"/>
  <c r="J15" i="1"/>
  <c r="I15" i="1"/>
  <c r="G15" i="1"/>
  <c r="F15" i="1"/>
  <c r="M11" i="1"/>
  <c r="L11" i="1"/>
  <c r="J11" i="1"/>
  <c r="I11" i="1"/>
  <c r="F11" i="1"/>
  <c r="E11" i="1"/>
  <c r="F29" i="2"/>
  <c r="E29" i="2"/>
  <c r="C29" i="2"/>
  <c r="N25" i="2"/>
  <c r="L25" i="2"/>
  <c r="K25" i="2"/>
  <c r="I25" i="2"/>
  <c r="H25" i="2"/>
  <c r="F25" i="2"/>
  <c r="E25" i="2"/>
  <c r="N21" i="2"/>
  <c r="L21" i="2"/>
  <c r="K21" i="2"/>
  <c r="I21" i="2"/>
  <c r="H21" i="2"/>
  <c r="F21" i="2"/>
  <c r="E21" i="2"/>
  <c r="C21" i="2"/>
  <c r="N17" i="2"/>
  <c r="L17" i="2"/>
  <c r="K17" i="2"/>
  <c r="H17" i="2"/>
  <c r="F17" i="2"/>
  <c r="C17" i="2"/>
  <c r="N12" i="2"/>
  <c r="K12" i="2"/>
  <c r="H12" i="2"/>
  <c r="F12" i="2"/>
  <c r="E12" i="2"/>
  <c r="D12" i="2"/>
  <c r="C12" i="2"/>
  <c r="N33" i="2"/>
  <c r="L33" i="2"/>
  <c r="K33" i="2"/>
  <c r="I33" i="2"/>
  <c r="H33" i="2"/>
  <c r="F33" i="2"/>
  <c r="E33" i="2"/>
  <c r="C33" i="2"/>
  <c r="O31" i="2"/>
  <c r="O30" i="2"/>
  <c r="N29" i="2"/>
  <c r="L29" i="2"/>
  <c r="K29" i="2"/>
  <c r="I29" i="2"/>
  <c r="H29" i="2"/>
  <c r="O27" i="2"/>
  <c r="C25" i="2"/>
  <c r="O23" i="2"/>
  <c r="O20" i="2"/>
  <c r="E17" i="2"/>
  <c r="O16" i="2"/>
  <c r="O15" i="2"/>
  <c r="L12" i="2"/>
  <c r="I12" i="2"/>
  <c r="O11" i="2"/>
  <c r="O10" i="2"/>
  <c r="I25" i="1"/>
  <c r="C25" i="1"/>
  <c r="J25" i="1"/>
  <c r="D25" i="1"/>
  <c r="M25" i="1"/>
  <c r="L25" i="1"/>
  <c r="G25" i="1"/>
  <c r="F25" i="1"/>
  <c r="J23" i="1"/>
  <c r="D23" i="1"/>
  <c r="M23" i="1"/>
  <c r="G23" i="1"/>
  <c r="L23" i="1"/>
  <c r="I23" i="1"/>
  <c r="F23" i="1"/>
  <c r="C23" i="1"/>
  <c r="N21" i="1" l="1"/>
  <c r="O22" i="2"/>
  <c r="K15" i="1"/>
  <c r="O26" i="1"/>
  <c r="O27" i="1" s="1"/>
  <c r="O8" i="4"/>
  <c r="O10" i="4" s="1"/>
  <c r="K13" i="4"/>
  <c r="N13" i="4"/>
  <c r="N18" i="1"/>
  <c r="H15" i="1"/>
  <c r="H13" i="4"/>
  <c r="O8" i="1"/>
  <c r="O26" i="2"/>
  <c r="H21" i="1"/>
  <c r="O12" i="4"/>
  <c r="N11" i="1"/>
  <c r="N15" i="1"/>
  <c r="O8" i="2"/>
  <c r="O13" i="2"/>
  <c r="O18" i="2"/>
  <c r="I17" i="2"/>
  <c r="O9" i="1"/>
  <c r="O20" i="1"/>
  <c r="H18" i="1"/>
  <c r="H11" i="1"/>
  <c r="K11" i="1"/>
  <c r="K18" i="1"/>
  <c r="O11" i="4"/>
  <c r="O13" i="1"/>
  <c r="E13" i="4"/>
  <c r="E17" i="4" s="1"/>
  <c r="C15" i="1"/>
  <c r="O17" i="1"/>
  <c r="O12" i="1"/>
  <c r="O19" i="1"/>
  <c r="O24" i="1"/>
  <c r="O25" i="1" s="1"/>
  <c r="E15" i="1"/>
  <c r="K21" i="1"/>
  <c r="C21" i="1"/>
  <c r="O16" i="1"/>
  <c r="O22" i="1"/>
  <c r="O23" i="1" s="1"/>
  <c r="E25" i="1"/>
  <c r="E21" i="1"/>
  <c r="E18" i="1"/>
  <c r="G11" i="1"/>
  <c r="O11" i="1" l="1"/>
  <c r="O15" i="1"/>
  <c r="O18" i="1"/>
  <c r="O13" i="4"/>
  <c r="O21" i="1"/>
  <c r="G12" i="2" l="1"/>
  <c r="J12" i="2"/>
  <c r="M12" i="2" l="1"/>
  <c r="O9" i="2"/>
  <c r="O12" i="2" s="1"/>
  <c r="D17" i="2" l="1"/>
  <c r="G17" i="2"/>
  <c r="M17" i="2" l="1"/>
  <c r="J17" i="2"/>
  <c r="O14" i="2"/>
  <c r="O17" i="2" s="1"/>
  <c r="D21" i="2" l="1"/>
  <c r="G21" i="2"/>
  <c r="M21" i="2" l="1"/>
  <c r="J21" i="2"/>
  <c r="O19" i="2" l="1"/>
  <c r="O21" i="2" s="1"/>
  <c r="G25" i="2" l="1"/>
  <c r="D25" i="2"/>
  <c r="J25" i="2" l="1"/>
  <c r="M25" i="2"/>
  <c r="O24" i="2" l="1"/>
  <c r="O25" i="2" s="1"/>
  <c r="D29" i="2" l="1"/>
  <c r="G29" i="2"/>
  <c r="J29" i="2" l="1"/>
  <c r="O28" i="2"/>
  <c r="O29" i="2" s="1"/>
  <c r="M29" i="2"/>
  <c r="G33" i="2" l="1"/>
  <c r="D33" i="2"/>
  <c r="M33" i="2" l="1"/>
  <c r="J33" i="2"/>
  <c r="O32" i="2"/>
  <c r="O33" i="2" s="1"/>
</calcChain>
</file>

<file path=xl/sharedStrings.xml><?xml version="1.0" encoding="utf-8"?>
<sst xmlns="http://schemas.openxmlformats.org/spreadsheetml/2006/main" count="104" uniqueCount="35">
  <si>
    <t>AÑO</t>
  </si>
  <si>
    <t>TÍTULO/MES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</si>
  <si>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</si>
  <si>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</si>
  <si>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</si>
  <si>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</si>
  <si>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</si>
  <si>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</si>
  <si>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</si>
  <si>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</si>
  <si>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</si>
  <si>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</si>
  <si>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</si>
  <si>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</si>
  <si>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</si>
  <si>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BOCADE</t>
  </si>
  <si>
    <t>TIDECH</t>
  </si>
  <si>
    <t>LETRA ANSES</t>
  </si>
  <si>
    <t>BID-BIRF</t>
  </si>
  <si>
    <t>TOTAL 2025</t>
  </si>
  <si>
    <t>TOTAL 2026</t>
  </si>
  <si>
    <t>TOTAL 2027</t>
  </si>
  <si>
    <t>TOTAL 2028</t>
  </si>
  <si>
    <t>TOTAL 2029</t>
  </si>
  <si>
    <t>TOTAL 2030</t>
  </si>
  <si>
    <t>BONO CONVERSIÓN CHUBUT</t>
  </si>
  <si>
    <t>SUBSECRETARIA DE COORDINACIÓN FINANCIERA</t>
  </si>
  <si>
    <t>MINISTERIO DE ECONOMÍA</t>
  </si>
  <si>
    <t>CONV. CANCEL. DEUDAS RECÍPROCAS</t>
  </si>
  <si>
    <t>PROYECCIÓN CANCELACIÓN DEUDA EN PESOS 2025-2031 PROVINCIA DEL CHUBUT</t>
  </si>
  <si>
    <t>PROYECCIÓN CANCELACIÓN DEUDA EN DÓLARES 2025-2030  PROVINCIA DEL CHUBUT</t>
  </si>
  <si>
    <t>TOTAL 2031</t>
  </si>
  <si>
    <t>PAGOS REALES DEUDA EN PESOS</t>
  </si>
  <si>
    <t>LETRAS DE TESORERÍA</t>
  </si>
  <si>
    <t>SUBSECRETARÍA DE COORDINACIÓN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</si>
</sst>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" fontId="0" fillId="0" borderId="5" xfId="0" applyNumberFormat="1" applyBorder="1"/>
    <xf numFmtId="4" fontId="0" fillId="0" borderId="6" xfId="0" applyNumberFormat="1" applyBorder="1"/>
    <xf numFmtId="4" fontId="1" fillId="0" borderId="10" xfId="0" applyNumberFormat="1" applyFont="1" applyBorder="1"/>
    <xf numFmtId="4" fontId="1" fillId="0" borderId="4" xfId="0" applyNumberFormat="1" applyFont="1" applyBorder="1"/>
    <xf numFmtId="4" fontId="0" fillId="0" borderId="0" xfId="0" applyNumberFormat="1"/>
    <xf numFmtId="43" fontId="0" fillId="0" borderId="0" xfId="0" applyNumberFormat="1"/>
    <xf numFmtId="4" fontId="0" fillId="0" borderId="4" xfId="0" applyNumberFormat="1" applyBorder="1"/>
    <xf numFmtId="0" fontId="0" fillId="2" borderId="0" xfId="0" applyFill="1"/>
    <xf numFmtId="0" fontId="0" fillId="2" borderId="7" xfId="0" applyFill="1" applyBorder="1"/>
    <xf numFmtId="4" fontId="0" fillId="2" borderId="5" xfId="0" applyNumberFormat="1" applyFill="1" applyBorder="1"/>
    <xf numFmtId="4" fontId="0" fillId="2" borderId="6" xfId="0" applyNumberFormat="1" applyFill="1" applyBorder="1"/>
    <xf numFmtId="4" fontId="1" fillId="2" borderId="6" xfId="0" applyNumberFormat="1" applyFont="1" applyFill="1" applyBorder="1"/>
    <xf numFmtId="4" fontId="0" fillId="2" borderId="0" xfId="0" applyNumberFormat="1" applyFill="1"/>
    <xf numFmtId="0" fontId="0" fillId="2" borderId="9" xfId="0" applyFill="1" applyBorder="1"/>
    <xf numFmtId="4" fontId="0" fillId="2" borderId="8" xfId="0" applyNumberFormat="1" applyFill="1" applyBorder="1"/>
    <xf numFmtId="4" fontId="0" fillId="2" borderId="10" xfId="0" applyNumberFormat="1" applyFill="1" applyBorder="1"/>
    <xf numFmtId="4" fontId="1" fillId="2" borderId="10" xfId="0" applyNumberFormat="1" applyFont="1" applyFill="1" applyBorder="1"/>
    <xf numFmtId="43" fontId="0" fillId="2" borderId="0" xfId="0" applyNumberFormat="1" applyFill="1"/>
    <xf numFmtId="0" fontId="0" fillId="2" borderId="12" xfId="0" applyFill="1" applyBorder="1"/>
    <xf numFmtId="4" fontId="0" fillId="2" borderId="11" xfId="0" applyNumberFormat="1" applyFill="1" applyBorder="1"/>
    <xf numFmtId="4" fontId="0" fillId="2" borderId="13" xfId="0" applyNumberFormat="1" applyFill="1" applyBorder="1"/>
    <xf numFmtId="4" fontId="1" fillId="2" borderId="13" xfId="0" applyNumberFormat="1" applyFont="1" applyFill="1" applyBorder="1"/>
    <xf numFmtId="0" fontId="0" fillId="2" borderId="8" xfId="0" applyFill="1" applyBorder="1"/>
    <xf numFmtId="0" fontId="0" fillId="2" borderId="10" xfId="0" applyFill="1" applyBorder="1"/>
    <xf numFmtId="4" fontId="1" fillId="2" borderId="5" xfId="0" applyNumberFormat="1" applyFont="1" applyFill="1" applyBorder="1"/>
    <xf numFmtId="0" fontId="3" fillId="2" borderId="0" xfId="0" applyFont="1" applyFill="1"/>
    <xf numFmtId="0" fontId="1" fillId="3" borderId="4" xfId="0" applyFont="1" applyFill="1" applyBorder="1"/>
    <xf numFmtId="4" fontId="1" fillId="3" borderId="4" xfId="0" applyNumberFormat="1" applyFont="1" applyFill="1" applyBorder="1"/>
    <xf numFmtId="0" fontId="1" fillId="3" borderId="0" xfId="0" applyFont="1" applyFill="1"/>
    <xf numFmtId="4" fontId="1" fillId="3" borderId="8" xfId="0" applyNumberFormat="1" applyFont="1" applyFill="1" applyBorder="1"/>
    <xf numFmtId="4" fontId="1" fillId="3" borderId="10" xfId="0" applyNumberFormat="1" applyFont="1" applyFill="1" applyBorder="1"/>
    <xf numFmtId="4" fontId="1" fillId="3" borderId="3" xfId="0" applyNumberFormat="1" applyFont="1" applyFill="1" applyBorder="1"/>
    <xf numFmtId="0" fontId="1" fillId="3" borderId="1" xfId="0" applyFont="1" applyFill="1" applyBorder="1"/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4" xfId="0" applyFont="1" applyFill="1" applyBorder="1"/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4" fontId="0" fillId="0" borderId="11" xfId="0" applyNumberFormat="1" applyBorder="1"/>
    <xf numFmtId="4" fontId="0" fillId="0" borderId="13" xfId="0" applyNumberFormat="1" applyBorder="1"/>
    <xf numFmtId="4" fontId="1" fillId="0" borderId="5" xfId="0" applyNumberFormat="1" applyFont="1" applyBorder="1"/>
    <xf numFmtId="4" fontId="1" fillId="3" borderId="11" xfId="0" applyNumberFormat="1" applyFont="1" applyFill="1" applyBorder="1"/>
    <xf numFmtId="4" fontId="0" fillId="0" borderId="8" xfId="0" applyNumberFormat="1" applyBorder="1"/>
    <xf numFmtId="4" fontId="0" fillId="0" borderId="10" xfId="0" applyNumberFormat="1" applyBorder="1"/>
    <xf numFmtId="4" fontId="1" fillId="0" borderId="8" xfId="0" applyNumberFormat="1" applyFont="1" applyBorder="1"/>
    <xf numFmtId="3" fontId="0" fillId="0" borderId="14" xfId="0" applyNumberFormat="1" applyBorder="1"/>
    <xf numFmtId="0" fontId="1" fillId="5" borderId="5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3" fontId="0" fillId="0" borderId="1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838200</xdr:colOff>
      <xdr:row>0</xdr:row>
      <xdr:rowOff>0</xdr:rowOff>
    </xdr:from>
    <xdr:to>
      <xdr:col>10</xdr:col>
      <xdr:colOff>857120</xdr:colOff>
      <xdr:row>4</xdr:row>
      <xdr:rowOff>57045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B68AFB5-B585-4200-88DC-D6C749A3C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39475" y="0"/>
          <a:ext cx="1038095" cy="8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13</xdr:col>
      <xdr:colOff>190370</xdr:colOff>
      <xdr:row>4</xdr:row>
      <xdr:rowOff>47520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3150" y="0"/>
          <a:ext cx="1038095" cy="8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838200</xdr:colOff>
      <xdr:row>0</xdr:row>
      <xdr:rowOff>0</xdr:rowOff>
    </xdr:from>
    <xdr:to>
      <xdr:col>10</xdr:col>
      <xdr:colOff>857120</xdr:colOff>
      <xdr:row>4</xdr:row>
      <xdr:rowOff>57045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63075" y="0"/>
          <a:ext cx="1038095" cy="8380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.%20CREDITO%20PUBLICO/STOCK%20DEUDA%20PUBLICA/2004/STOCK%20DEUDA%20PUBLICA%2030-1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NCFP01\direccion\DNCFP\DEUDA\INFORMES%20VARIOS\Archivo%20de%20v&#237;nculos%20perdi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NCFP/DEUDA/PRESTAMO/Tasas%20de%20Inter&#233;s%20%20para%20%20actualizacion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NCFP01\direccion\DNCFP\DEUDA\PRESTAMO\Tasas%20de%20Inter&#233;s%20%20para%20%20actualizacion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Documents/Cr&#233;dito%20P&#250;blico/Bono%20Conversi&#243;n%20ANSES/Liquidaciones/Liquidaci&#243;n%20cuotas%20Bono%20Conversi&#243;n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ublic\Documents\Cr&#233;dito%20P&#250;blico\Presupuesto\Presupuesto%202025\Cancelaci&#243;n%20deuda%20FFDP%20segun%20Convenio%20R&#233;gimen%20de%20extinci&#243;n%20de%20obligaciones%20rec&#237;procas.xlsx" TargetMode="External"/><Relationship Id="rId1" Type="http://schemas.openxmlformats.org/officeDocument/2006/relationships/externalLinkPath" Target="/Users/Public/Documents/Cr&#233;dito%20P&#250;blico/Presupuesto/Presupuesto%202025/Cancelaci&#243;n%20deuda%20FFDP%20segun%20Convenio%20R&#233;gimen%20de%20extinci&#243;n%20de%20obligaciones%20rec&#237;pro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1-10-06"/>
      <sheetName val="30-11-04"/>
    </sheetNames>
    <sheetDataSet>
      <sheetData sheetId="0" refreshError="1"/>
      <sheetData sheetId="1" refreshError="1">
        <row r="1">
          <cell r="C1" t="str">
            <v>(*) stock 30-11-04 datos sujetos a revisión-provisorios</v>
          </cell>
        </row>
        <row r="2">
          <cell r="C2" t="str">
            <v>ver observaciones al pie de página</v>
          </cell>
        </row>
        <row r="3">
          <cell r="C3" t="str">
            <v>PERIODOS</v>
          </cell>
          <cell r="D3" t="str">
            <v>STOCK 31/10/2004</v>
          </cell>
          <cell r="E3" t="str">
            <v>EJECUTADO</v>
          </cell>
          <cell r="G3" t="str">
            <v>USO CRED./TRANSF./CAP. INT.</v>
          </cell>
          <cell r="I3" t="str">
            <v>PAGADO</v>
          </cell>
          <cell r="K3" t="str">
            <v>AJ. CONTABLE (+)</v>
          </cell>
          <cell r="M3" t="str">
            <v>AJ. CONTABLE (-)</v>
          </cell>
        </row>
        <row r="4">
          <cell r="C4" t="str">
            <v>ENTIDAD</v>
          </cell>
          <cell r="E4" t="str">
            <v>CAPITAL</v>
          </cell>
          <cell r="F4" t="str">
            <v>INTERESES</v>
          </cell>
          <cell r="G4" t="str">
            <v>CAPITAL</v>
          </cell>
          <cell r="H4" t="str">
            <v>INTERESES</v>
          </cell>
          <cell r="I4" t="str">
            <v>CAPITAL</v>
          </cell>
          <cell r="J4" t="str">
            <v>INTERESES</v>
          </cell>
          <cell r="K4" t="str">
            <v>CAPITAL</v>
          </cell>
          <cell r="L4" t="str">
            <v>INTERESES</v>
          </cell>
          <cell r="M4" t="str">
            <v>CAPITAL</v>
          </cell>
          <cell r="N4" t="str">
            <v>INTERESES</v>
          </cell>
        </row>
        <row r="6">
          <cell r="C6" t="str">
            <v>ENTIDADES BANCARIAS Y FINANCIERAS</v>
          </cell>
          <cell r="D6">
            <v>0</v>
          </cell>
          <cell r="E6" t="e">
            <v>#REF!</v>
          </cell>
          <cell r="F6" t="e">
            <v>#REF!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D7">
            <v>0</v>
          </cell>
        </row>
        <row r="8">
          <cell r="C8" t="str">
            <v>DEUDAS CON ORG. NACIONALES E INTERNAC.</v>
          </cell>
          <cell r="D8">
            <v>35144898.526923075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379078.30000000005</v>
          </cell>
          <cell r="J8">
            <v>145921.77000000002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 t="str">
            <v>BID 619 - PSFy DEPA</v>
          </cell>
          <cell r="D9">
            <v>265196.58</v>
          </cell>
        </row>
        <row r="10">
          <cell r="C10" t="str">
            <v>BID 845 - PRISE -BID - UEP PRISE - 845/OC-AR</v>
          </cell>
          <cell r="D10">
            <v>7859098.3300000001</v>
          </cell>
        </row>
        <row r="11">
          <cell r="C11" t="str">
            <v>BIRF 3280 - PSFy DEPA</v>
          </cell>
          <cell r="D11">
            <v>157360.35</v>
          </cell>
        </row>
        <row r="12">
          <cell r="C12" t="str">
            <v>BIRF 3877 - PSFy DEPA</v>
          </cell>
          <cell r="D12">
            <v>2509700.09</v>
          </cell>
        </row>
        <row r="13">
          <cell r="C13" t="str">
            <v>Fondo Fiduciario de Infraestructura Regional - Ref. Bote 10</v>
          </cell>
          <cell r="D13">
            <v>5522245.0469230693</v>
          </cell>
          <cell r="I13">
            <v>362411.65</v>
          </cell>
          <cell r="J13">
            <v>133163.92000000001</v>
          </cell>
        </row>
        <row r="14">
          <cell r="C14" t="str">
            <v>Ptmo. Nac. - Ley Nº 23658- Pcia. Leyes 4420 (BOSA) y 4422 (BOFE)</v>
          </cell>
          <cell r="D14">
            <v>1091003.27</v>
          </cell>
        </row>
        <row r="15">
          <cell r="C15" t="str">
            <v>BIRF - Dir. Prov. Vialidad - 2296/AR</v>
          </cell>
          <cell r="D15">
            <v>2704061.92</v>
          </cell>
        </row>
        <row r="16">
          <cell r="C16" t="str">
            <v>Anses- Policía y Serv. Penitenciario</v>
          </cell>
          <cell r="D16">
            <v>11409321.17</v>
          </cell>
        </row>
        <row r="17">
          <cell r="C17" t="str">
            <v>BID- UEP PROMEBA - 940/OC-AR</v>
          </cell>
          <cell r="D17">
            <v>1848275.98</v>
          </cell>
        </row>
        <row r="18">
          <cell r="C18" t="str">
            <v>BIRF -3836 AR -Min. de Gobierno -Fdo.Transf. Sect.Públicos</v>
          </cell>
          <cell r="D18">
            <v>1778635.7900000007</v>
          </cell>
          <cell r="I18">
            <v>16666.650000000001</v>
          </cell>
          <cell r="J18">
            <v>12757.85</v>
          </cell>
        </row>
        <row r="19">
          <cell r="D19">
            <v>0</v>
          </cell>
        </row>
        <row r="20">
          <cell r="C20" t="str">
            <v>GOBIERNO NACIONAL</v>
          </cell>
          <cell r="D20">
            <v>1064741830.14</v>
          </cell>
          <cell r="G20">
            <v>0</v>
          </cell>
          <cell r="H20">
            <v>0</v>
          </cell>
          <cell r="I20">
            <v>0</v>
          </cell>
          <cell r="J20">
            <v>2370784.92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 t="str">
            <v>Ptmo. Nac. - Pcia. Ley 4813/94 -BOTE 10-Ref. Bote II</v>
          </cell>
          <cell r="D21">
            <v>2011940.14</v>
          </cell>
        </row>
        <row r="22">
          <cell r="C22" t="str">
            <v>Bono Garantizado -Ent. Financieras y FFDP ap. f) anexo II</v>
          </cell>
          <cell r="D22">
            <v>679083179</v>
          </cell>
          <cell r="J22">
            <v>1752787.97</v>
          </cell>
        </row>
        <row r="23">
          <cell r="C23" t="str">
            <v>Bono Garantizado -FFDP ap. g) anexo II</v>
          </cell>
          <cell r="D23">
            <v>242017685</v>
          </cell>
          <cell r="J23">
            <v>617996.94999999995</v>
          </cell>
        </row>
        <row r="24">
          <cell r="C24" t="str">
            <v>Fondo Fiduciario para el Desarrollo Provincial -No ingr.Canje</v>
          </cell>
          <cell r="D24">
            <v>141629026</v>
          </cell>
        </row>
        <row r="25">
          <cell r="D25">
            <v>0</v>
          </cell>
        </row>
        <row r="26">
          <cell r="C26" t="str">
            <v>DEUDA CONSOLIDADA: judicial, afip</v>
          </cell>
          <cell r="D26">
            <v>102169865.65260191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1890693.7699999998</v>
          </cell>
          <cell r="J26">
            <v>391340.74</v>
          </cell>
          <cell r="K26">
            <v>919749.61</v>
          </cell>
          <cell r="L26">
            <v>0</v>
          </cell>
          <cell r="M26">
            <v>85360.21000000136</v>
          </cell>
          <cell r="N26">
            <v>0</v>
          </cell>
        </row>
        <row r="27">
          <cell r="C27" t="str">
            <v>Deuda Consolidada Dcto. Ac. 88/91 -Proveedores y otros</v>
          </cell>
          <cell r="D27">
            <v>26599206.859666001</v>
          </cell>
          <cell r="I27">
            <v>1670.79</v>
          </cell>
        </row>
        <row r="28">
          <cell r="C28" t="str">
            <v>Deuda Consolidada Dcto. Ac. 88/91 -Previsional</v>
          </cell>
          <cell r="D28">
            <v>10925115.196752399</v>
          </cell>
          <cell r="I28">
            <v>347937.11</v>
          </cell>
        </row>
        <row r="29">
          <cell r="C29" t="str">
            <v>Deuda Consolidada Ley 5238 -Previsional</v>
          </cell>
          <cell r="D29">
            <v>368822.84995284199</v>
          </cell>
          <cell r="I29">
            <v>29341.040000000001</v>
          </cell>
        </row>
        <row r="30">
          <cell r="C30" t="str">
            <v>Deuda Consolidada Ley 5238 -Proveedores y otros</v>
          </cell>
          <cell r="D30">
            <v>133473.1</v>
          </cell>
        </row>
        <row r="31">
          <cell r="C31" t="str">
            <v>Extra Convenios -Ley 5154 Tasa Art.4° inc. 5° -4° párrafo</v>
          </cell>
          <cell r="D31">
            <v>11887281.120000001</v>
          </cell>
          <cell r="J31">
            <v>323481.41000000003</v>
          </cell>
        </row>
        <row r="32">
          <cell r="C32" t="str">
            <v>Certificados Transitorios Representativos</v>
          </cell>
          <cell r="D32">
            <v>2195901.2400000002</v>
          </cell>
        </row>
        <row r="33">
          <cell r="C33" t="str">
            <v>Extra Convenios -Anssal</v>
          </cell>
          <cell r="D33">
            <v>13107642.76</v>
          </cell>
        </row>
        <row r="34">
          <cell r="C34" t="str">
            <v>Extra Convenios -Caja Complementaria</v>
          </cell>
          <cell r="D34">
            <v>11889600</v>
          </cell>
        </row>
        <row r="35">
          <cell r="C35" t="str">
            <v>Caja Complementaria Act. Docente -Esc. N° 378/99</v>
          </cell>
          <cell r="D35">
            <v>387152.23000000138</v>
          </cell>
          <cell r="I35">
            <v>301792.02</v>
          </cell>
          <cell r="M35">
            <v>85360.21000000136</v>
          </cell>
        </row>
        <row r="36">
          <cell r="C36" t="str">
            <v>Ley Nº 5177</v>
          </cell>
          <cell r="D36">
            <v>10379224.27</v>
          </cell>
        </row>
        <row r="37">
          <cell r="C37" t="str">
            <v>Juicios c/Estado Provincial c/ convenios de pago -Embargos</v>
          </cell>
          <cell r="D37">
            <v>959827.84200000064</v>
          </cell>
          <cell r="I37">
            <v>919749.61</v>
          </cell>
          <cell r="K37">
            <v>919749.61</v>
          </cell>
        </row>
        <row r="38">
          <cell r="C38" t="str">
            <v>AFIP- Deuda Banco Provincia Residual</v>
          </cell>
          <cell r="D38">
            <v>105454.21000000006</v>
          </cell>
          <cell r="I38">
            <v>5272.71</v>
          </cell>
        </row>
        <row r="39">
          <cell r="C39" t="str">
            <v>AFIP -PFP Dcto. 1387/01 -Obligaciones Previsionales</v>
          </cell>
          <cell r="D39">
            <v>12332622.515815686</v>
          </cell>
          <cell r="I39">
            <v>110356.89</v>
          </cell>
          <cell r="J39">
            <v>61663.11</v>
          </cell>
        </row>
        <row r="40">
          <cell r="C40" t="str">
            <v>AFIP -PFP Dcto. 1387/01 -Oblig. Imp.-Ret. Imp. Gcias.</v>
          </cell>
          <cell r="D40">
            <v>885173.99841497256</v>
          </cell>
          <cell r="I40">
            <v>174573.6</v>
          </cell>
          <cell r="J40">
            <v>6196.22</v>
          </cell>
        </row>
        <row r="41">
          <cell r="C41" t="str">
            <v>AFIP -PFP Dcto. 338/02 -Oblig. Imp.-Ret. Imp. Gcias.</v>
          </cell>
          <cell r="D41">
            <v>13367.46</v>
          </cell>
        </row>
        <row r="42">
          <cell r="D42">
            <v>0</v>
          </cell>
        </row>
        <row r="43">
          <cell r="C43" t="str">
            <v>TITULOS PUBLICOS</v>
          </cell>
          <cell r="D43">
            <v>4098156.3299999996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204040</v>
          </cell>
          <cell r="L43">
            <v>0</v>
          </cell>
          <cell r="M43">
            <v>0</v>
          </cell>
          <cell r="N43">
            <v>0</v>
          </cell>
        </row>
        <row r="44">
          <cell r="C44" t="str">
            <v>TI.PRO.VI</v>
          </cell>
          <cell r="D44">
            <v>638060.53</v>
          </cell>
        </row>
        <row r="45">
          <cell r="C45" t="str">
            <v>TI.CO.DEP.</v>
          </cell>
          <cell r="D45">
            <v>545098.11</v>
          </cell>
        </row>
        <row r="46">
          <cell r="C46" t="str">
            <v>Bocodepro - Pre</v>
          </cell>
          <cell r="D46">
            <v>0</v>
          </cell>
        </row>
        <row r="47">
          <cell r="C47" t="str">
            <v>Bocodepro - Pro 1</v>
          </cell>
          <cell r="D47">
            <v>0</v>
          </cell>
          <cell r="K47">
            <v>183550</v>
          </cell>
        </row>
        <row r="48">
          <cell r="C48" t="str">
            <v xml:space="preserve">Bocodepro - Pro 2 </v>
          </cell>
          <cell r="D48">
            <v>0</v>
          </cell>
          <cell r="K48">
            <v>20490</v>
          </cell>
        </row>
        <row r="49">
          <cell r="C49" t="str">
            <v>CECOF</v>
          </cell>
          <cell r="D49">
            <v>2914997.6899999995</v>
          </cell>
        </row>
        <row r="50">
          <cell r="D5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rchivo de vínculos perdidos"/>
      <sheetName val="2000"/>
      <sheetName val="PBI-Consumo-Inversión"/>
      <sheetName val="Con Acuerdos BAPRO"/>
      <sheetName val="DEUDA&quot;exigible&quot;30Setiembre98"/>
      <sheetName val="PBI"/>
      <sheetName val="DIAS"/>
      <sheetName val="LIBOR"/>
      <sheetName val="N"/>
      <sheetName val="B"/>
      <sheetName val="J"/>
      <sheetName val="Buenos Aires"/>
      <sheetName val="IPV-BAP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 IFIS"/>
      <sheetName val="Tasas"/>
      <sheetName val="CER y Tipo Cambio"/>
      <sheetName val="Monedas"/>
      <sheetName val="IPC e IPM"/>
      <sheetName val="Metodología"/>
      <sheetName val="CER 03 = 42%"/>
      <sheetName val="CER y TC nuevos 5-6-03"/>
      <sheetName val="BASE AL 04-06"/>
      <sheetName val="Base al 16-7-03"/>
      <sheetName val="Base al 28-7-03"/>
      <sheetName val="Base al  5-8-03"/>
      <sheetName val="CER y Tipo Cambio vieja"/>
      <sheetName val="CER y Tipo Cambio (2)"/>
      <sheetName val="CER y Tipo Cambio (3)"/>
      <sheetName val="Comparativo"/>
      <sheetName val="Nueva Proyeccion"/>
      <sheetName val="Lag del CER"/>
      <sheetName val="Tasas de Interés  para  actuali"/>
      <sheetName val="F.F.D.P."/>
      <sheetName val="Buenos Aires"/>
      <sheetName val="Hoja2"/>
      <sheetName val="DIAS"/>
      <sheetName val="LIBOR"/>
      <sheetName val=""/>
      <sheetName val="Hoja1"/>
      <sheetName val="CER y Tipo Cambio 24-6"/>
      <sheetName val="#REF"/>
      <sheetName val="IPC_e_IPM"/>
      <sheetName val="CER_y_Tipo_Cambio"/>
      <sheetName val="Nueva_Proyeccion"/>
      <sheetName val="CER_03_=_42%"/>
      <sheetName val="CER_y_TC_nuevos_5-6-03"/>
      <sheetName val="BASE_AL_04-06"/>
      <sheetName val="Base_al_16-7-03"/>
      <sheetName val="Base_al_28-7-03"/>
      <sheetName val="Base_al__5-8-03"/>
      <sheetName val="Lag_del_CER"/>
      <sheetName val="Tasas_de_Interés__para__actuali"/>
      <sheetName val="F_F_D_P_"/>
      <sheetName val="Buenos_Aires"/>
      <sheetName val="CER_y_Tipo_Cambio_24-6"/>
      <sheetName val="CER_y_Tipo_Cambio_(2)"/>
      <sheetName val="CER_y_Tipo_Cambio_(3)"/>
      <sheetName val="Tasas_IFIS"/>
      <sheetName val="CER_y_Tipo_Cambio_vieja"/>
      <sheetName val="IPC_e_IPM1"/>
      <sheetName val="CER_y_Tipo_Cambio1"/>
      <sheetName val="Nueva_Proyeccion1"/>
      <sheetName val="CER_03_=_42%1"/>
      <sheetName val="CER_y_TC_nuevos_5-6-031"/>
      <sheetName val="BASE_AL_04-061"/>
      <sheetName val="Base_al_16-7-031"/>
      <sheetName val="Base_al_28-7-031"/>
      <sheetName val="Base_al__5-8-031"/>
      <sheetName val="Lag_del_CER1"/>
      <sheetName val="Tasas_de_Interés__para__actual1"/>
      <sheetName val="F_F_D_P_1"/>
      <sheetName val="Buenos_Aires1"/>
      <sheetName val="CER_y_Tipo_Cambio_24-61"/>
      <sheetName val="CER_y_Tipo_Cambio_(2)1"/>
      <sheetName val="CER_y_Tipo_Cambio_(3)1"/>
      <sheetName val="Tasas_IFIS1"/>
      <sheetName val="CER_y_Tipo_Cambio_vieja1"/>
      <sheetName val="CER y Tipo J171Cambio"/>
      <sheetName val="CER E95y Tipo Cambio"/>
      <sheetName val="CER E95|y Tipo Cambio"/>
    </sheetNames>
    <sheetDataSet>
      <sheetData sheetId="0"/>
      <sheetData sheetId="1">
        <row r="7">
          <cell r="C7">
            <v>9.7999999999999997E-3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IPC e IPM"/>
      <sheetName val="CER y Tipo Cambio"/>
      <sheetName val="CER y Tipo Cambio (2)"/>
      <sheetName val="CER y Tipo Cambio (3)"/>
      <sheetName val="Comparativo"/>
      <sheetName val="Nueva Proyeccion"/>
      <sheetName val="Metodología"/>
      <sheetName val="CER 03 = 42%"/>
      <sheetName val="Monedas"/>
      <sheetName val="CER y TC nuevos 5-6-03"/>
      <sheetName val="BASE AL 04-06"/>
      <sheetName val="Base al 16-7-03"/>
      <sheetName val="Base al 28-7-03"/>
      <sheetName val="Base al  5-8-03"/>
      <sheetName val="Hoja1"/>
      <sheetName val="Lag del CER"/>
      <sheetName val="Tasas de Interés  para  actuali"/>
      <sheetName val="F.F.D.P."/>
      <sheetName val="Buenos Aires"/>
      <sheetName val="Hoja2"/>
      <sheetName val="DIAS"/>
      <sheetName val="LIBOR"/>
      <sheetName val="CER y Tipo Cambio 24-6"/>
      <sheetName val=""/>
      <sheetName val="Tasas IFIS"/>
      <sheetName val="CER y Tipo Cambio vieja"/>
      <sheetName val="#REF"/>
      <sheetName val="IPC_e_IPM"/>
      <sheetName val="CER_y_Tipo_Cambio"/>
      <sheetName val="CER_y_Tipo_Cambio_(2)"/>
      <sheetName val="CER_y_Tipo_Cambio_(3)"/>
      <sheetName val="Nueva_Proyeccion"/>
      <sheetName val="CER_03_=_42%"/>
      <sheetName val="CER_y_TC_nuevos_5-6-03"/>
      <sheetName val="BASE_AL_04-06"/>
      <sheetName val="Base_al_16-7-03"/>
      <sheetName val="Base_al_28-7-03"/>
      <sheetName val="Base_al__5-8-03"/>
      <sheetName val="Lag_del_CER"/>
      <sheetName val="Tasas_de_Interés__para__actuali"/>
      <sheetName val="F_F_D_P_"/>
      <sheetName val="Buenos_Aires"/>
      <sheetName val="CER_y_Tipo_Cambio_24-6"/>
      <sheetName val="Tasas_IFIS"/>
      <sheetName val="CER_y_Tipo_Cambio_vieja"/>
      <sheetName val="IPC_e_IPM1"/>
      <sheetName val="CER_y_Tipo_Cambio1"/>
      <sheetName val="CER_y_Tipo_Cambio_(2)1"/>
      <sheetName val="CER_y_Tipo_Cambio_(3)1"/>
      <sheetName val="Nueva_Proyeccion1"/>
      <sheetName val="CER_03_=_42%1"/>
      <sheetName val="CER_y_TC_nuevos_5-6-031"/>
      <sheetName val="BASE_AL_04-061"/>
      <sheetName val="Base_al_16-7-031"/>
      <sheetName val="Base_al_28-7-031"/>
      <sheetName val="Base_al__5-8-031"/>
      <sheetName val="Lag_del_CER1"/>
      <sheetName val="Tasas_de_Interés__para__actual1"/>
      <sheetName val="F_F_D_P_1"/>
      <sheetName val="Buenos_Aires1"/>
      <sheetName val="CER_y_Tipo_Cambio_24-61"/>
      <sheetName val="Tasas_IFIS1"/>
      <sheetName val="CER_y_Tipo_Cambio_vieja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o Conversión Anses"/>
      <sheetName val="Hoja2"/>
      <sheetName val="Tasas Badlar"/>
      <sheetName val="15-06-2025"/>
      <sheetName val="15-03-2025"/>
      <sheetName val="15-12-2024"/>
      <sheetName val="15-09-2024"/>
      <sheetName val="15-06-2024"/>
      <sheetName val="15-03-2024"/>
      <sheetName val="15-12-2023"/>
      <sheetName val="15-09-2023"/>
      <sheetName val="15-06-2023"/>
      <sheetName val="15-03-2023"/>
      <sheetName val="15-12-2022"/>
      <sheetName val="15-09-2022"/>
      <sheetName val="15-06-2022"/>
    </sheetNames>
    <sheetDataSet>
      <sheetData sheetId="0">
        <row r="19">
          <cell r="F19">
            <v>144528328.9328219</v>
          </cell>
        </row>
        <row r="20">
          <cell r="C20">
            <v>154139902.00000003</v>
          </cell>
          <cell r="F20">
            <v>144528328.9328219</v>
          </cell>
        </row>
        <row r="21">
          <cell r="F21">
            <v>131044254.7660822</v>
          </cell>
        </row>
      </sheetData>
      <sheetData sheetId="1"/>
      <sheetData sheetId="2"/>
      <sheetData sheetId="3"/>
      <sheetData sheetId="4"/>
      <sheetData sheetId="5">
        <row r="15">
          <cell r="D15">
            <v>178426361.43341288</v>
          </cell>
        </row>
      </sheetData>
      <sheetData sheetId="6">
        <row r="15">
          <cell r="D15">
            <v>166631406.28597152</v>
          </cell>
        </row>
      </sheetData>
      <sheetData sheetId="7">
        <row r="15">
          <cell r="D15">
            <v>287995866.94999331</v>
          </cell>
        </row>
      </sheetData>
      <sheetData sheetId="8">
        <row r="14">
          <cell r="D14">
            <v>520685034.97678173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FDP 2025 (2)"/>
      <sheetName val="Liquidación cuotas"/>
      <sheetName val="FFDP 2025"/>
    </sheetNames>
    <sheetDataSet>
      <sheetData sheetId="0"/>
      <sheetData sheetId="1"/>
      <sheetData sheetId="2">
        <row r="17">
          <cell r="C17">
            <v>10032983517.213596</v>
          </cell>
        </row>
        <row r="18">
          <cell r="C18">
            <v>3954439168.5002136</v>
          </cell>
        </row>
        <row r="19">
          <cell r="C19">
            <v>4379575120.0625238</v>
          </cell>
        </row>
        <row r="20">
          <cell r="C20">
            <v>4337286464.5632038</v>
          </cell>
        </row>
        <row r="21">
          <cell r="C21">
            <v>4455829663.7554445</v>
          </cell>
        </row>
        <row r="22">
          <cell r="C22">
            <v>4553453474.8549395</v>
          </cell>
        </row>
        <row r="23">
          <cell r="C23">
            <v>4406567878.8918762</v>
          </cell>
        </row>
        <row r="24">
          <cell r="C24">
            <v>4553453474.8549395</v>
          </cell>
        </row>
        <row r="25">
          <cell r="C25">
            <v>4406567878.8918762</v>
          </cell>
        </row>
        <row r="26">
          <cell r="C26">
            <v>4553453474.8549395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17"/>
  <sheetViews>
    <sheetView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E22" sqref="E22"/>
    </sheetView>
  </sheetViews>
  <sheetFormatPr baseColWidth="10" defaultRowHeight="15" x14ac:dyDescent="0.25"/>
  <cols>
    <col min="2" max="2" width="33.42578125" customWidth="1"/>
    <col min="3" max="3" width="15.28515625" bestFit="1" customWidth="1"/>
    <col min="4" max="5" width="16.42578125" bestFit="1" customWidth="1"/>
    <col min="6" max="12" width="15.28515625" bestFit="1" customWidth="1"/>
    <col min="13" max="15" width="16.42578125" bestFit="1" customWidth="1"/>
    <col min="17" max="17" width="15.28515625" bestFit="1" customWidth="1"/>
    <col min="18" max="18" width="14.140625" bestFit="1" customWidth="1"/>
    <col min="21" max="21" width="12.42578125" bestFit="1" customWidth="1"/>
  </cols>
  <sheetData>
    <row r="2" spans="1:15" s="8" customFormat="1" ht="15.75" customHeight="1" x14ac:dyDescent="0.3">
      <c r="A2" s="53" t="s">
        <v>26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s="8" customFormat="1" ht="15.75" x14ac:dyDescent="0.25">
      <c r="A3" s="54" t="s">
        <v>27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5" spans="1:15" thickBot="1" x14ac:dyDescent="0.4"/>
    <row r="6" spans="1:15" ht="18.600000000000001" thickBot="1" x14ac:dyDescent="0.45">
      <c r="A6" s="55" t="s">
        <v>32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7"/>
    </row>
    <row r="7" spans="1:15" ht="15.75" thickBot="1" x14ac:dyDescent="0.3">
      <c r="A7" s="38" t="s">
        <v>0</v>
      </c>
      <c r="B7" s="39" t="s">
        <v>1</v>
      </c>
      <c r="C7" s="40" t="s">
        <v>2</v>
      </c>
      <c r="D7" s="41" t="s">
        <v>3</v>
      </c>
      <c r="E7" s="41" t="s">
        <v>4</v>
      </c>
      <c r="F7" s="41" t="s">
        <v>5</v>
      </c>
      <c r="G7" s="41" t="s">
        <v>6</v>
      </c>
      <c r="H7" s="40" t="s">
        <v>7</v>
      </c>
      <c r="I7" s="41" t="s">
        <v>8</v>
      </c>
      <c r="J7" s="40" t="s">
        <v>9</v>
      </c>
      <c r="K7" s="41" t="s">
        <v>10</v>
      </c>
      <c r="L7" s="41" t="s">
        <v>11</v>
      </c>
      <c r="M7" s="40" t="s">
        <v>12</v>
      </c>
      <c r="N7" s="41" t="s">
        <v>13</v>
      </c>
      <c r="O7" s="41" t="s">
        <v>14</v>
      </c>
    </row>
    <row r="8" spans="1:15" x14ac:dyDescent="0.25">
      <c r="A8" s="50">
        <v>2024</v>
      </c>
      <c r="B8" t="s">
        <v>25</v>
      </c>
      <c r="C8" s="1"/>
      <c r="D8" s="2"/>
      <c r="E8" s="2">
        <f>+'[5]15-03-2024'!$D$14</f>
        <v>520685034.97678173</v>
      </c>
      <c r="F8" s="2"/>
      <c r="G8" s="2"/>
      <c r="H8" s="2">
        <f>+'[5]15-06-2024'!$D$15</f>
        <v>287995866.94999331</v>
      </c>
      <c r="I8" s="2"/>
      <c r="J8" s="1"/>
      <c r="K8" s="2">
        <f>+'[5]15-09-2024'!$D$15</f>
        <v>166631406.28597152</v>
      </c>
      <c r="L8" s="2"/>
      <c r="M8" s="1"/>
      <c r="N8" s="2">
        <f>+'[5]15-12-2024'!$D$15</f>
        <v>178426361.43341288</v>
      </c>
      <c r="O8" s="44">
        <f>SUM(C8:N8)</f>
        <v>1153738669.6461594</v>
      </c>
    </row>
    <row r="9" spans="1:15" ht="15.75" thickBot="1" x14ac:dyDescent="0.3">
      <c r="A9" s="51"/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3"/>
    </row>
    <row r="10" spans="1:15" ht="15.75" thickBot="1" x14ac:dyDescent="0.3">
      <c r="A10" s="52"/>
      <c r="B10" s="27"/>
      <c r="C10" s="45">
        <f t="shared" ref="C10" si="0">+C8+C9</f>
        <v>0</v>
      </c>
      <c r="D10" s="45">
        <f t="shared" ref="D10" si="1">+D8+D9</f>
        <v>0</v>
      </c>
      <c r="E10" s="45">
        <f t="shared" ref="E10" si="2">+E8+E9</f>
        <v>520685034.97678173</v>
      </c>
      <c r="F10" s="45">
        <f t="shared" ref="F10" si="3">+F8+F9</f>
        <v>0</v>
      </c>
      <c r="G10" s="45">
        <f t="shared" ref="G10" si="4">+G8+G9</f>
        <v>0</v>
      </c>
      <c r="H10" s="45">
        <f t="shared" ref="H10" si="5">+H8+H9</f>
        <v>287995866.94999331</v>
      </c>
      <c r="I10" s="45">
        <f t="shared" ref="I10" si="6">+I8+I9</f>
        <v>0</v>
      </c>
      <c r="J10" s="45">
        <f t="shared" ref="J10" si="7">+J8+J9</f>
        <v>0</v>
      </c>
      <c r="K10" s="45">
        <f t="shared" ref="K10" si="8">+K8+K9</f>
        <v>166631406.28597152</v>
      </c>
      <c r="L10" s="45">
        <f t="shared" ref="L10" si="9">+L8+L9</f>
        <v>0</v>
      </c>
      <c r="M10" s="45">
        <f t="shared" ref="M10" si="10">+M8+M9</f>
        <v>0</v>
      </c>
      <c r="N10" s="45">
        <f t="shared" ref="N10" si="11">+N8+N9</f>
        <v>178426361.43341288</v>
      </c>
      <c r="O10" s="45">
        <f t="shared" ref="O10" si="12">+O8+O9</f>
        <v>1153738669.6461594</v>
      </c>
    </row>
    <row r="11" spans="1:15" x14ac:dyDescent="0.25">
      <c r="A11" s="50">
        <v>2025</v>
      </c>
      <c r="B11" t="s">
        <v>25</v>
      </c>
      <c r="C11" s="1"/>
      <c r="D11" s="2"/>
      <c r="E11" s="2">
        <v>143040058.12536028</v>
      </c>
      <c r="F11" s="2"/>
      <c r="G11" s="2"/>
      <c r="H11" s="2">
        <f>+'[5]Bono Conversión Anses'!$F$19</f>
        <v>144528328.9328219</v>
      </c>
      <c r="I11" s="2"/>
      <c r="J11" s="1"/>
      <c r="K11" s="2">
        <f>+'[5]Bono Conversión Anses'!$C$20+'[5]Bono Conversión Anses'!$F$20</f>
        <v>298668230.93282193</v>
      </c>
      <c r="L11" s="2"/>
      <c r="M11" s="1"/>
      <c r="N11" s="2">
        <f>+'[5]Bono Conversión Anses'!$F$21</f>
        <v>131044254.7660822</v>
      </c>
      <c r="O11" s="44">
        <f>SUM(C11:N11)</f>
        <v>717280872.75708628</v>
      </c>
    </row>
    <row r="12" spans="1:15" ht="15.75" thickBot="1" x14ac:dyDescent="0.3">
      <c r="A12" s="51"/>
      <c r="B12" t="s">
        <v>28</v>
      </c>
      <c r="C12" s="42">
        <v>0</v>
      </c>
      <c r="D12" s="43">
        <v>0</v>
      </c>
      <c r="E12" s="43">
        <f>+'[6]FFDP 2025'!$C$17</f>
        <v>10032983517.213596</v>
      </c>
      <c r="F12" s="43">
        <f>+'[6]FFDP 2025'!$C$18</f>
        <v>3954439168.5002136</v>
      </c>
      <c r="G12" s="43">
        <f>+'[6]FFDP 2025'!$C$19</f>
        <v>4379575120.0625238</v>
      </c>
      <c r="H12" s="43">
        <f>+'[6]FFDP 2025'!$C$20</f>
        <v>4337286464.5632038</v>
      </c>
      <c r="I12" s="43">
        <f>+'[6]FFDP 2025'!$C$21</f>
        <v>4455829663.7554445</v>
      </c>
      <c r="J12" s="43">
        <f>+'[6]FFDP 2025'!$C$22</f>
        <v>4553453474.8549395</v>
      </c>
      <c r="K12" s="43">
        <f>+'[6]FFDP 2025'!$C$23</f>
        <v>4406567878.8918762</v>
      </c>
      <c r="L12" s="43">
        <f>+'[6]FFDP 2025'!$C$24</f>
        <v>4553453474.8549395</v>
      </c>
      <c r="M12" s="43">
        <f>+'[6]FFDP 2025'!$C$25</f>
        <v>4406567878.8918762</v>
      </c>
      <c r="N12" s="43">
        <f>+'[6]FFDP 2025'!$C$26</f>
        <v>4553453474.8549395</v>
      </c>
      <c r="O12" s="3">
        <f>SUM(C12:N12)</f>
        <v>49633610116.443558</v>
      </c>
    </row>
    <row r="13" spans="1:15" ht="15.75" thickBot="1" x14ac:dyDescent="0.3">
      <c r="A13" s="52"/>
      <c r="B13" s="27" t="s">
        <v>19</v>
      </c>
      <c r="C13" s="45">
        <f t="shared" ref="C13:O13" si="13">+C11+C12</f>
        <v>0</v>
      </c>
      <c r="D13" s="45">
        <f t="shared" si="13"/>
        <v>0</v>
      </c>
      <c r="E13" s="45">
        <f t="shared" si="13"/>
        <v>10176023575.338957</v>
      </c>
      <c r="F13" s="45">
        <f t="shared" si="13"/>
        <v>3954439168.5002136</v>
      </c>
      <c r="G13" s="45">
        <f t="shared" si="13"/>
        <v>4379575120.0625238</v>
      </c>
      <c r="H13" s="45">
        <f t="shared" si="13"/>
        <v>4481814793.496026</v>
      </c>
      <c r="I13" s="45">
        <f t="shared" si="13"/>
        <v>4455829663.7554445</v>
      </c>
      <c r="J13" s="45">
        <f t="shared" si="13"/>
        <v>4553453474.8549395</v>
      </c>
      <c r="K13" s="45">
        <f t="shared" si="13"/>
        <v>4705236109.8246984</v>
      </c>
      <c r="L13" s="45">
        <f t="shared" si="13"/>
        <v>4553453474.8549395</v>
      </c>
      <c r="M13" s="45">
        <f t="shared" si="13"/>
        <v>4406567878.8918762</v>
      </c>
      <c r="N13" s="45">
        <f t="shared" si="13"/>
        <v>4684497729.6210213</v>
      </c>
      <c r="O13" s="45">
        <f t="shared" si="13"/>
        <v>50350890989.200645</v>
      </c>
    </row>
    <row r="14" spans="1:15" ht="14.45" x14ac:dyDescent="0.35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6" spans="1:15" ht="14.45" x14ac:dyDescent="0.35">
      <c r="L16" s="5" t="e">
        <f>+L10+#REF!</f>
        <v>#REF!</v>
      </c>
      <c r="M16" s="5" t="e">
        <f>+M10+#REF!</f>
        <v>#REF!</v>
      </c>
      <c r="N16" s="5" t="e">
        <f>+N10+#REF!</f>
        <v>#REF!</v>
      </c>
    </row>
    <row r="17" spans="3:5" ht="14.45" x14ac:dyDescent="0.35">
      <c r="C17" s="5" t="e">
        <f>+C13+#REF!</f>
        <v>#REF!</v>
      </c>
      <c r="D17" s="5" t="e">
        <f>+D13+#REF!</f>
        <v>#REF!</v>
      </c>
      <c r="E17" s="5" t="e">
        <f>+E13+#REF!</f>
        <v>#REF!</v>
      </c>
    </row>
  </sheetData>
  <mergeCells count="5">
    <mergeCell ref="A8:A10"/>
    <mergeCell ref="A2:O2"/>
    <mergeCell ref="A3:O3"/>
    <mergeCell ref="A6:O6"/>
    <mergeCell ref="A11:A13"/>
  </mergeCells>
  <pageMargins left="0.7" right="0.7" top="0.75" bottom="0.75" header="0.3" footer="0.3"/>
  <pageSetup paperSize="5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U36"/>
  <sheetViews>
    <sheetView workbookViewId="0">
      <pane xSplit="2" ySplit="7" topLeftCell="C35" activePane="bottomRight" state="frozen"/>
      <selection pane="topRight" activeCell="C1" sqref="C1"/>
      <selection pane="bottomLeft" activeCell="A4" sqref="A4"/>
      <selection pane="bottomRight" activeCell="D33" sqref="D33"/>
    </sheetView>
  </sheetViews>
  <sheetFormatPr baseColWidth="10" defaultColWidth="11.42578125" defaultRowHeight="15" x14ac:dyDescent="0.25"/>
  <cols>
    <col min="1" max="1" width="11.42578125" style="8"/>
    <col min="2" max="2" width="12.85546875" style="8" customWidth="1"/>
    <col min="3" max="3" width="12.42578125" style="8" bestFit="1" customWidth="1"/>
    <col min="4" max="4" width="12.7109375" style="8" bestFit="1" customWidth="1"/>
    <col min="5" max="6" width="12.42578125" style="8" bestFit="1" customWidth="1"/>
    <col min="7" max="8" width="12.7109375" style="8" bestFit="1" customWidth="1"/>
    <col min="9" max="9" width="12.42578125" style="8" bestFit="1" customWidth="1"/>
    <col min="10" max="10" width="12.7109375" style="8" bestFit="1" customWidth="1"/>
    <col min="11" max="12" width="12.42578125" style="8" bestFit="1" customWidth="1"/>
    <col min="13" max="13" width="12.7109375" style="8" bestFit="1" customWidth="1"/>
    <col min="14" max="14" width="12.42578125" style="8" bestFit="1" customWidth="1"/>
    <col min="15" max="17" width="13.7109375" style="8" bestFit="1" customWidth="1"/>
    <col min="18" max="18" width="14.140625" style="8" bestFit="1" customWidth="1"/>
    <col min="19" max="20" width="11.42578125" style="8"/>
    <col min="21" max="21" width="12.42578125" style="8" bestFit="1" customWidth="1"/>
    <col min="22" max="16384" width="11.42578125" style="8"/>
  </cols>
  <sheetData>
    <row r="2" spans="1:18" ht="15.75" customHeight="1" x14ac:dyDescent="0.3">
      <c r="A2" s="53" t="s">
        <v>34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8" ht="15.75" x14ac:dyDescent="0.25">
      <c r="A3" s="54" t="s">
        <v>27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8" ht="15.6" x14ac:dyDescent="0.35">
      <c r="F4" s="26"/>
      <c r="G4" s="26"/>
      <c r="H4" s="26"/>
      <c r="I4" s="26"/>
    </row>
    <row r="5" spans="1:18" thickBot="1" x14ac:dyDescent="0.4"/>
    <row r="6" spans="1:18" ht="18.75" thickBot="1" x14ac:dyDescent="0.3">
      <c r="A6" s="55" t="s">
        <v>30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7"/>
    </row>
    <row r="7" spans="1:18" ht="15.75" thickBot="1" x14ac:dyDescent="0.3">
      <c r="A7" s="34" t="s">
        <v>0</v>
      </c>
      <c r="B7" s="35" t="s">
        <v>1</v>
      </c>
      <c r="C7" s="36" t="s">
        <v>2</v>
      </c>
      <c r="D7" s="37" t="s">
        <v>3</v>
      </c>
      <c r="E7" s="37" t="s">
        <v>4</v>
      </c>
      <c r="F7" s="37" t="s">
        <v>5</v>
      </c>
      <c r="G7" s="37" t="s">
        <v>6</v>
      </c>
      <c r="H7" s="36" t="s">
        <v>7</v>
      </c>
      <c r="I7" s="37" t="s">
        <v>8</v>
      </c>
      <c r="J7" s="36" t="s">
        <v>9</v>
      </c>
      <c r="K7" s="37" t="s">
        <v>10</v>
      </c>
      <c r="L7" s="37" t="s">
        <v>11</v>
      </c>
      <c r="M7" s="36" t="s">
        <v>12</v>
      </c>
      <c r="N7" s="37" t="s">
        <v>13</v>
      </c>
      <c r="O7" s="37" t="s">
        <v>14</v>
      </c>
    </row>
    <row r="8" spans="1:18" x14ac:dyDescent="0.25">
      <c r="A8" s="58">
        <v>2025</v>
      </c>
      <c r="B8" s="9" t="s">
        <v>15</v>
      </c>
      <c r="C8" s="10">
        <v>6609491.8462675</v>
      </c>
      <c r="D8" s="11">
        <v>12777357.403847501</v>
      </c>
      <c r="E8" s="11">
        <v>12777357.403847501</v>
      </c>
      <c r="F8" s="11">
        <v>6388678.7019237503</v>
      </c>
      <c r="G8" s="11">
        <v>12583413.653847501</v>
      </c>
      <c r="H8" s="11">
        <v>12583413.653847501</v>
      </c>
      <c r="I8" s="11">
        <v>6291706.8269237503</v>
      </c>
      <c r="J8" s="11">
        <v>12389469.903847501</v>
      </c>
      <c r="K8" s="11">
        <v>12389469.903847501</v>
      </c>
      <c r="L8" s="11">
        <v>6194734.9519237503</v>
      </c>
      <c r="M8" s="10">
        <v>12195526.153847501</v>
      </c>
      <c r="N8" s="10">
        <v>12195526.153847501</v>
      </c>
      <c r="O8" s="12">
        <f>SUM(C8:N8)</f>
        <v>125376146.55781877</v>
      </c>
    </row>
    <row r="9" spans="1:18" x14ac:dyDescent="0.25">
      <c r="A9" s="59"/>
      <c r="B9" s="14" t="s">
        <v>16</v>
      </c>
      <c r="C9" s="15"/>
      <c r="D9" s="16">
        <v>6730348.6375000002</v>
      </c>
      <c r="E9" s="16"/>
      <c r="F9" s="16"/>
      <c r="G9" s="16">
        <v>2001698.5125</v>
      </c>
      <c r="H9" s="15"/>
      <c r="I9" s="16"/>
      <c r="J9" s="16">
        <v>2655586.69325</v>
      </c>
      <c r="K9" s="16"/>
      <c r="L9" s="16"/>
      <c r="M9" s="16">
        <v>2655586.69325</v>
      </c>
      <c r="N9" s="16"/>
      <c r="O9" s="17">
        <f>SUM(C9:N9)</f>
        <v>14043220.536500001</v>
      </c>
    </row>
    <row r="10" spans="1:18" x14ac:dyDescent="0.25">
      <c r="A10" s="59"/>
      <c r="B10" s="14" t="s">
        <v>18</v>
      </c>
      <c r="C10" s="15"/>
      <c r="D10" s="16"/>
      <c r="E10" s="16"/>
      <c r="F10" s="16">
        <v>824991.29196764855</v>
      </c>
      <c r="G10" s="16">
        <v>388627.81706841831</v>
      </c>
      <c r="H10" s="16">
        <v>246684.89095745544</v>
      </c>
      <c r="I10" s="16"/>
      <c r="J10" s="15"/>
      <c r="K10" s="16"/>
      <c r="L10" s="16">
        <v>814176.78436824447</v>
      </c>
      <c r="M10" s="16">
        <v>386448.06994898262</v>
      </c>
      <c r="N10" s="16">
        <v>245495.96925979175</v>
      </c>
      <c r="O10" s="17">
        <f>SUM(C10:N10)</f>
        <v>2906424.8235705406</v>
      </c>
      <c r="Q10" s="18"/>
      <c r="R10" s="18"/>
    </row>
    <row r="11" spans="1:18" ht="15.75" thickBot="1" x14ac:dyDescent="0.3">
      <c r="A11" s="59"/>
      <c r="B11" s="19" t="s">
        <v>17</v>
      </c>
      <c r="C11" s="20"/>
      <c r="D11" s="21"/>
      <c r="E11" s="21">
        <v>8717798.8013698626</v>
      </c>
      <c r="F11" s="21"/>
      <c r="G11" s="21"/>
      <c r="H11" s="20">
        <v>414823.58904109587</v>
      </c>
      <c r="I11" s="21"/>
      <c r="J11" s="20"/>
      <c r="K11" s="21">
        <v>1031873.677739726</v>
      </c>
      <c r="L11" s="21"/>
      <c r="M11" s="20"/>
      <c r="N11" s="21">
        <v>1020657.6595034247</v>
      </c>
      <c r="O11" s="22">
        <f>SUM(C11:N11)</f>
        <v>11185153.727654109</v>
      </c>
    </row>
    <row r="12" spans="1:18" ht="15.75" thickBot="1" x14ac:dyDescent="0.3">
      <c r="A12" s="60"/>
      <c r="B12" s="29" t="s">
        <v>19</v>
      </c>
      <c r="C12" s="30">
        <f t="shared" ref="C12:O12" si="0">SUM(C8:C11)</f>
        <v>6609491.8462675</v>
      </c>
      <c r="D12" s="31">
        <f t="shared" si="0"/>
        <v>19507706.0413475</v>
      </c>
      <c r="E12" s="31">
        <f t="shared" si="0"/>
        <v>21495156.205217361</v>
      </c>
      <c r="F12" s="31">
        <f t="shared" si="0"/>
        <v>7213669.9938913994</v>
      </c>
      <c r="G12" s="31">
        <f t="shared" si="0"/>
        <v>14973739.983415918</v>
      </c>
      <c r="H12" s="30">
        <f t="shared" si="0"/>
        <v>13244922.133846052</v>
      </c>
      <c r="I12" s="31">
        <f t="shared" si="0"/>
        <v>6291706.8269237503</v>
      </c>
      <c r="J12" s="30">
        <f t="shared" si="0"/>
        <v>15045056.597097501</v>
      </c>
      <c r="K12" s="31">
        <f t="shared" si="0"/>
        <v>13421343.581587227</v>
      </c>
      <c r="L12" s="31">
        <f t="shared" si="0"/>
        <v>7008911.7362919953</v>
      </c>
      <c r="M12" s="30">
        <f t="shared" si="0"/>
        <v>15237560.917046484</v>
      </c>
      <c r="N12" s="31">
        <f t="shared" si="0"/>
        <v>13461679.782610716</v>
      </c>
      <c r="O12" s="31">
        <f t="shared" si="0"/>
        <v>153510945.64554343</v>
      </c>
    </row>
    <row r="13" spans="1:18" x14ac:dyDescent="0.25">
      <c r="A13" s="58">
        <v>2026</v>
      </c>
      <c r="B13" s="9" t="s">
        <v>15</v>
      </c>
      <c r="C13" s="10">
        <v>6097763.0769237503</v>
      </c>
      <c r="D13" s="10">
        <v>12001582.403847501</v>
      </c>
      <c r="E13" s="10">
        <v>12001582.403847501</v>
      </c>
      <c r="F13" s="10">
        <v>6000791.2019237503</v>
      </c>
      <c r="G13" s="10">
        <v>11807638.653847501</v>
      </c>
      <c r="H13" s="10">
        <v>11807638.653847501</v>
      </c>
      <c r="I13" s="10">
        <v>5903819.3269237503</v>
      </c>
      <c r="J13" s="10">
        <v>11613694.903847501</v>
      </c>
      <c r="K13" s="10">
        <v>11613694.903847501</v>
      </c>
      <c r="L13" s="10">
        <v>5806847.4519237503</v>
      </c>
      <c r="M13" s="10">
        <v>11419751.153847501</v>
      </c>
      <c r="N13" s="10">
        <v>11419751.153847501</v>
      </c>
      <c r="O13" s="12">
        <f t="shared" ref="O13:O32" si="1">SUM(C13:N13)</f>
        <v>117494555.28847501</v>
      </c>
    </row>
    <row r="14" spans="1:18" x14ac:dyDescent="0.25">
      <c r="A14" s="59"/>
      <c r="B14" s="14" t="s">
        <v>16</v>
      </c>
      <c r="C14" s="15"/>
      <c r="D14" s="16">
        <v>2655586.69325</v>
      </c>
      <c r="E14" s="16"/>
      <c r="F14" s="16"/>
      <c r="G14" s="16">
        <v>8274389.5353552625</v>
      </c>
      <c r="H14" s="15"/>
      <c r="I14" s="16"/>
      <c r="J14" s="16">
        <v>8134621.8146578949</v>
      </c>
      <c r="K14" s="16"/>
      <c r="L14" s="16"/>
      <c r="M14" s="16">
        <v>7994854.0939605255</v>
      </c>
      <c r="N14" s="16"/>
      <c r="O14" s="17">
        <f t="shared" si="1"/>
        <v>27059452.137223683</v>
      </c>
    </row>
    <row r="15" spans="1:18" x14ac:dyDescent="0.25">
      <c r="A15" s="59"/>
      <c r="B15" s="14" t="s">
        <v>18</v>
      </c>
      <c r="C15" s="15"/>
      <c r="D15" s="16"/>
      <c r="E15" s="16"/>
      <c r="F15" s="16">
        <v>803362.27676884027</v>
      </c>
      <c r="G15" s="16">
        <v>384268.32282954699</v>
      </c>
      <c r="H15" s="16">
        <v>244307.04756212799</v>
      </c>
      <c r="I15" s="16"/>
      <c r="J15" s="15"/>
      <c r="K15" s="16"/>
      <c r="L15" s="16">
        <v>792547.76916943607</v>
      </c>
      <c r="M15" s="16">
        <v>382088.5757101113</v>
      </c>
      <c r="N15" s="16">
        <v>243118.12586446427</v>
      </c>
      <c r="O15" s="17">
        <f t="shared" si="1"/>
        <v>2849692.1179045266</v>
      </c>
      <c r="Q15" s="18"/>
      <c r="R15" s="18"/>
    </row>
    <row r="16" spans="1:18" ht="15.75" thickBot="1" x14ac:dyDescent="0.3">
      <c r="A16" s="59"/>
      <c r="B16" s="19" t="s">
        <v>17</v>
      </c>
      <c r="C16" s="20"/>
      <c r="D16" s="21"/>
      <c r="E16" s="21">
        <v>1009441.6412671233</v>
      </c>
      <c r="F16" s="21"/>
      <c r="G16" s="21"/>
      <c r="H16" s="20">
        <v>42176061.177739725</v>
      </c>
      <c r="I16" s="21"/>
      <c r="J16" s="20"/>
      <c r="K16" s="21"/>
      <c r="L16" s="21"/>
      <c r="M16" s="20"/>
      <c r="N16" s="21"/>
      <c r="O16" s="22">
        <f t="shared" si="1"/>
        <v>43185502.819006845</v>
      </c>
    </row>
    <row r="17" spans="1:21" ht="15.75" thickBot="1" x14ac:dyDescent="0.3">
      <c r="A17" s="60"/>
      <c r="B17" s="29" t="s">
        <v>20</v>
      </c>
      <c r="C17" s="30">
        <f t="shared" ref="C17:O17" si="2">SUM(C13:C16)</f>
        <v>6097763.0769237503</v>
      </c>
      <c r="D17" s="31">
        <f t="shared" si="2"/>
        <v>14657169.097097501</v>
      </c>
      <c r="E17" s="31">
        <f t="shared" si="2"/>
        <v>13011024.045114623</v>
      </c>
      <c r="F17" s="31">
        <f t="shared" si="2"/>
        <v>6804153.4786925903</v>
      </c>
      <c r="G17" s="31">
        <f t="shared" si="2"/>
        <v>20466296.512032311</v>
      </c>
      <c r="H17" s="30">
        <f t="shared" si="2"/>
        <v>54228006.879149355</v>
      </c>
      <c r="I17" s="31">
        <f t="shared" si="2"/>
        <v>5903819.3269237503</v>
      </c>
      <c r="J17" s="30">
        <f t="shared" si="2"/>
        <v>19748316.718505397</v>
      </c>
      <c r="K17" s="31">
        <f t="shared" si="2"/>
        <v>11613694.903847501</v>
      </c>
      <c r="L17" s="31">
        <f t="shared" si="2"/>
        <v>6599395.2210931862</v>
      </c>
      <c r="M17" s="30">
        <f t="shared" si="2"/>
        <v>19796693.823518135</v>
      </c>
      <c r="N17" s="31">
        <f t="shared" si="2"/>
        <v>11662869.279711965</v>
      </c>
      <c r="O17" s="31">
        <f t="shared" si="2"/>
        <v>190589202.36261004</v>
      </c>
    </row>
    <row r="18" spans="1:21" x14ac:dyDescent="0.25">
      <c r="A18" s="58">
        <v>2027</v>
      </c>
      <c r="B18" s="9" t="s">
        <v>15</v>
      </c>
      <c r="C18" s="10">
        <v>5709875.5769237503</v>
      </c>
      <c r="D18" s="10">
        <v>11225807.403847501</v>
      </c>
      <c r="E18" s="10">
        <v>11225807.403847501</v>
      </c>
      <c r="F18" s="10">
        <v>5612903.7019237503</v>
      </c>
      <c r="G18" s="10">
        <v>11031863.653847501</v>
      </c>
      <c r="H18" s="10">
        <v>11031863.653847501</v>
      </c>
      <c r="I18" s="10">
        <v>5515931.8269237503</v>
      </c>
      <c r="J18" s="10">
        <v>10837919.903847501</v>
      </c>
      <c r="K18" s="10">
        <v>10837919.903847501</v>
      </c>
      <c r="L18" s="10">
        <v>5418959.9519237503</v>
      </c>
      <c r="M18" s="10">
        <v>9733976.1538475007</v>
      </c>
      <c r="N18" s="10">
        <v>9733976.1538475007</v>
      </c>
      <c r="O18" s="12">
        <f t="shared" si="1"/>
        <v>107916805.28847501</v>
      </c>
    </row>
    <row r="19" spans="1:21" x14ac:dyDescent="0.25">
      <c r="A19" s="59"/>
      <c r="B19" s="14" t="s">
        <v>16</v>
      </c>
      <c r="C19" s="23"/>
      <c r="D19" s="16">
        <v>7855086.3732631579</v>
      </c>
      <c r="E19" s="24"/>
      <c r="F19" s="24"/>
      <c r="G19" s="16">
        <v>7715318.6525657885</v>
      </c>
      <c r="H19" s="23"/>
      <c r="I19" s="24"/>
      <c r="J19" s="16">
        <v>7575550.93186842</v>
      </c>
      <c r="K19" s="24"/>
      <c r="L19" s="24"/>
      <c r="M19" s="16">
        <v>7435783.2111710515</v>
      </c>
      <c r="N19" s="24"/>
      <c r="O19" s="17">
        <f t="shared" si="1"/>
        <v>30581739.168868415</v>
      </c>
    </row>
    <row r="20" spans="1:21" ht="15.75" thickBot="1" x14ac:dyDescent="0.3">
      <c r="A20" s="59"/>
      <c r="B20" s="14" t="s">
        <v>18</v>
      </c>
      <c r="C20" s="23"/>
      <c r="D20" s="24"/>
      <c r="E20" s="24"/>
      <c r="F20" s="16">
        <v>781733.26157003199</v>
      </c>
      <c r="G20" s="16">
        <v>379908.82859067555</v>
      </c>
      <c r="H20" s="16">
        <v>241929.20416680057</v>
      </c>
      <c r="I20" s="24"/>
      <c r="J20" s="23"/>
      <c r="K20" s="24"/>
      <c r="L20" s="16">
        <v>770918.75397062779</v>
      </c>
      <c r="M20" s="16">
        <v>377729.08147123992</v>
      </c>
      <c r="N20" s="16">
        <v>240740.28246913684</v>
      </c>
      <c r="O20" s="22">
        <f t="shared" si="1"/>
        <v>2792959.4122385122</v>
      </c>
      <c r="Q20" s="18"/>
      <c r="R20" s="18"/>
    </row>
    <row r="21" spans="1:21" ht="15.75" thickBot="1" x14ac:dyDescent="0.3">
      <c r="A21" s="60"/>
      <c r="B21" s="27" t="s">
        <v>21</v>
      </c>
      <c r="C21" s="28">
        <f>SUM(C18:C20)</f>
        <v>5709875.5769237503</v>
      </c>
      <c r="D21" s="32">
        <f t="shared" ref="D21:O21" si="3">SUM(D18:D20)</f>
        <v>19080893.777110659</v>
      </c>
      <c r="E21" s="32">
        <f t="shared" si="3"/>
        <v>11225807.403847501</v>
      </c>
      <c r="F21" s="32">
        <f t="shared" si="3"/>
        <v>6394636.9634937821</v>
      </c>
      <c r="G21" s="32">
        <f t="shared" si="3"/>
        <v>19127091.135003965</v>
      </c>
      <c r="H21" s="28">
        <f t="shared" si="3"/>
        <v>11273792.8580143</v>
      </c>
      <c r="I21" s="32">
        <f t="shared" si="3"/>
        <v>5515931.8269237503</v>
      </c>
      <c r="J21" s="28">
        <f t="shared" si="3"/>
        <v>18413470.83571592</v>
      </c>
      <c r="K21" s="32">
        <f t="shared" si="3"/>
        <v>10837919.903847501</v>
      </c>
      <c r="L21" s="32">
        <f t="shared" si="3"/>
        <v>6189878.705894378</v>
      </c>
      <c r="M21" s="28">
        <f t="shared" si="3"/>
        <v>17547488.446489792</v>
      </c>
      <c r="N21" s="32">
        <f t="shared" si="3"/>
        <v>9974716.4363166373</v>
      </c>
      <c r="O21" s="31">
        <f t="shared" si="3"/>
        <v>141291503.86958194</v>
      </c>
    </row>
    <row r="22" spans="1:21" x14ac:dyDescent="0.25">
      <c r="A22" s="58">
        <v>2028</v>
      </c>
      <c r="B22" s="9" t="s">
        <v>15</v>
      </c>
      <c r="C22" s="10">
        <v>4866988.0769237503</v>
      </c>
      <c r="D22" s="10">
        <v>7867663.6538475007</v>
      </c>
      <c r="E22" s="10">
        <v>7867663.6538475007</v>
      </c>
      <c r="F22" s="10">
        <v>3933831.8269237503</v>
      </c>
      <c r="G22" s="10">
        <v>7724094.9038475007</v>
      </c>
      <c r="H22" s="10">
        <v>7724094.9038475007</v>
      </c>
      <c r="I22" s="10">
        <v>3862047.4519237503</v>
      </c>
      <c r="J22" s="10">
        <v>7580526.1538475007</v>
      </c>
      <c r="K22" s="10">
        <v>7580526.1538475007</v>
      </c>
      <c r="L22" s="10">
        <v>3790263.0769237503</v>
      </c>
      <c r="M22" s="10">
        <v>930457.40384749998</v>
      </c>
      <c r="N22" s="10">
        <v>930457.40384749998</v>
      </c>
      <c r="O22" s="25">
        <f t="shared" si="1"/>
        <v>64658614.663475007</v>
      </c>
    </row>
    <row r="23" spans="1:21" x14ac:dyDescent="0.25">
      <c r="A23" s="59"/>
      <c r="B23" s="14" t="s">
        <v>18</v>
      </c>
      <c r="C23" s="15"/>
      <c r="D23" s="16"/>
      <c r="E23" s="16"/>
      <c r="F23" s="16">
        <v>760104.24637122359</v>
      </c>
      <c r="G23" s="16">
        <v>375549.33435180428</v>
      </c>
      <c r="H23" s="16">
        <v>239551.36077147312</v>
      </c>
      <c r="I23" s="16"/>
      <c r="J23" s="15"/>
      <c r="K23" s="16"/>
      <c r="L23" s="16">
        <v>749289.73877181939</v>
      </c>
      <c r="M23" s="16">
        <v>373369.58723236859</v>
      </c>
      <c r="N23" s="16">
        <v>238362.43907380942</v>
      </c>
      <c r="O23" s="17">
        <f t="shared" si="1"/>
        <v>2736226.7065724982</v>
      </c>
      <c r="Q23" s="18"/>
      <c r="R23" s="18"/>
    </row>
    <row r="24" spans="1:21" ht="15.75" thickBot="1" x14ac:dyDescent="0.3">
      <c r="A24" s="59"/>
      <c r="B24" s="19" t="s">
        <v>16</v>
      </c>
      <c r="C24" s="15"/>
      <c r="D24" s="16">
        <v>7296015.490473683</v>
      </c>
      <c r="E24" s="16"/>
      <c r="F24" s="16"/>
      <c r="G24" s="16">
        <v>7156247.7697763145</v>
      </c>
      <c r="H24" s="15"/>
      <c r="I24" s="16"/>
      <c r="J24" s="16">
        <v>7016480.049078946</v>
      </c>
      <c r="K24" s="16"/>
      <c r="L24" s="16"/>
      <c r="M24" s="16">
        <v>6876712.3283815775</v>
      </c>
      <c r="N24" s="16"/>
      <c r="O24" s="22">
        <f t="shared" si="1"/>
        <v>28345455.637710519</v>
      </c>
      <c r="R24" s="18"/>
    </row>
    <row r="25" spans="1:21" ht="15.75" thickBot="1" x14ac:dyDescent="0.3">
      <c r="A25" s="60"/>
      <c r="B25" s="29" t="s">
        <v>22</v>
      </c>
      <c r="C25" s="28">
        <f>SUM(C22:C24)</f>
        <v>4866988.0769237503</v>
      </c>
      <c r="D25" s="32">
        <f t="shared" ref="D25:O25" si="4">SUM(D22:D24)</f>
        <v>15163679.144321185</v>
      </c>
      <c r="E25" s="32">
        <f t="shared" si="4"/>
        <v>7867663.6538475007</v>
      </c>
      <c r="F25" s="32">
        <f t="shared" si="4"/>
        <v>4693936.0732949739</v>
      </c>
      <c r="G25" s="32">
        <f t="shared" si="4"/>
        <v>15255892.007975619</v>
      </c>
      <c r="H25" s="28">
        <f t="shared" si="4"/>
        <v>7963646.2646189742</v>
      </c>
      <c r="I25" s="32">
        <f t="shared" si="4"/>
        <v>3862047.4519237503</v>
      </c>
      <c r="J25" s="28">
        <f t="shared" si="4"/>
        <v>14597006.202926446</v>
      </c>
      <c r="K25" s="32">
        <f t="shared" si="4"/>
        <v>7580526.1538475007</v>
      </c>
      <c r="L25" s="32">
        <f t="shared" si="4"/>
        <v>4539552.8156955699</v>
      </c>
      <c r="M25" s="28">
        <f t="shared" si="4"/>
        <v>8180539.3194614463</v>
      </c>
      <c r="N25" s="32">
        <f t="shared" si="4"/>
        <v>1168819.8429213094</v>
      </c>
      <c r="O25" s="31">
        <f t="shared" si="4"/>
        <v>95740297.007758021</v>
      </c>
    </row>
    <row r="26" spans="1:21" x14ac:dyDescent="0.25">
      <c r="A26" s="58">
        <v>2029</v>
      </c>
      <c r="B26" s="9" t="s">
        <v>15</v>
      </c>
      <c r="C26" s="10">
        <v>465228.70192374999</v>
      </c>
      <c r="D26" s="10">
        <v>497301.96734749898</v>
      </c>
      <c r="E26" s="10">
        <v>497301.96734749898</v>
      </c>
      <c r="F26" s="10">
        <v>248650.98367374949</v>
      </c>
      <c r="G26" s="10"/>
      <c r="H26" s="10"/>
      <c r="I26" s="10"/>
      <c r="J26" s="10"/>
      <c r="K26" s="11"/>
      <c r="L26" s="11"/>
      <c r="M26" s="10"/>
      <c r="N26" s="11"/>
      <c r="O26" s="25">
        <f t="shared" si="1"/>
        <v>1708483.6202924973</v>
      </c>
    </row>
    <row r="27" spans="1:21" x14ac:dyDescent="0.25">
      <c r="A27" s="59"/>
      <c r="B27" s="14" t="s">
        <v>18</v>
      </c>
      <c r="C27" s="15"/>
      <c r="D27" s="16"/>
      <c r="E27" s="16"/>
      <c r="F27" s="16">
        <v>738475.23117241531</v>
      </c>
      <c r="G27" s="16">
        <v>371189.8401129329</v>
      </c>
      <c r="H27" s="16">
        <v>237173.5173761457</v>
      </c>
      <c r="I27" s="16"/>
      <c r="J27" s="15"/>
      <c r="K27" s="16"/>
      <c r="L27" s="16">
        <v>727660.72357301111</v>
      </c>
      <c r="M27" s="16">
        <v>369010.09299349727</v>
      </c>
      <c r="N27" s="16">
        <v>235984.59567848197</v>
      </c>
      <c r="O27" s="17">
        <f t="shared" si="1"/>
        <v>2679494.0009064842</v>
      </c>
      <c r="Q27" s="18"/>
      <c r="R27" s="18"/>
    </row>
    <row r="28" spans="1:21" ht="15.75" thickBot="1" x14ac:dyDescent="0.3">
      <c r="A28" s="59"/>
      <c r="B28" s="19" t="s">
        <v>16</v>
      </c>
      <c r="C28" s="15"/>
      <c r="D28" s="16">
        <v>6736944.6076842099</v>
      </c>
      <c r="E28" s="16"/>
      <c r="F28" s="16"/>
      <c r="G28" s="16">
        <v>6597176.8869868405</v>
      </c>
      <c r="H28" s="15"/>
      <c r="I28" s="16"/>
      <c r="J28" s="16">
        <v>6457409.166289473</v>
      </c>
      <c r="K28" s="16"/>
      <c r="L28" s="16"/>
      <c r="M28" s="16">
        <v>6317641.4455921045</v>
      </c>
      <c r="N28" s="16"/>
      <c r="O28" s="17">
        <f t="shared" si="1"/>
        <v>26109172.106552631</v>
      </c>
      <c r="R28" s="18"/>
    </row>
    <row r="29" spans="1:21" ht="15.75" thickBot="1" x14ac:dyDescent="0.3">
      <c r="A29" s="60"/>
      <c r="B29" s="29" t="s">
        <v>23</v>
      </c>
      <c r="C29" s="28">
        <f>SUM(C26:C28)</f>
        <v>465228.70192374999</v>
      </c>
      <c r="D29" s="32">
        <f t="shared" ref="D29:O29" si="5">SUM(D26:D28)</f>
        <v>7234246.5750317089</v>
      </c>
      <c r="E29" s="32">
        <f t="shared" si="5"/>
        <v>497301.96734749898</v>
      </c>
      <c r="F29" s="32">
        <f t="shared" si="5"/>
        <v>987126.2148461648</v>
      </c>
      <c r="G29" s="32">
        <f t="shared" si="5"/>
        <v>6968366.7270997735</v>
      </c>
      <c r="H29" s="28">
        <f t="shared" si="5"/>
        <v>237173.5173761457</v>
      </c>
      <c r="I29" s="32">
        <f t="shared" si="5"/>
        <v>0</v>
      </c>
      <c r="J29" s="28">
        <f t="shared" si="5"/>
        <v>6457409.166289473</v>
      </c>
      <c r="K29" s="32">
        <f t="shared" si="5"/>
        <v>0</v>
      </c>
      <c r="L29" s="32">
        <f t="shared" si="5"/>
        <v>727660.72357301111</v>
      </c>
      <c r="M29" s="28">
        <f t="shared" si="5"/>
        <v>6686651.5385856014</v>
      </c>
      <c r="N29" s="32">
        <f t="shared" si="5"/>
        <v>235984.59567848197</v>
      </c>
      <c r="O29" s="32">
        <f t="shared" si="5"/>
        <v>30497149.727751613</v>
      </c>
    </row>
    <row r="30" spans="1:21" x14ac:dyDescent="0.25">
      <c r="A30" s="58">
        <v>2030</v>
      </c>
      <c r="B30" s="9" t="s">
        <v>15</v>
      </c>
      <c r="C30" s="10"/>
      <c r="D30" s="11"/>
      <c r="E30" s="11"/>
      <c r="F30" s="11"/>
      <c r="G30" s="11"/>
      <c r="H30" s="10"/>
      <c r="I30" s="11"/>
      <c r="J30" s="10"/>
      <c r="K30" s="11"/>
      <c r="L30" s="11"/>
      <c r="M30" s="10"/>
      <c r="N30" s="11"/>
      <c r="O30" s="25">
        <f t="shared" si="1"/>
        <v>0</v>
      </c>
    </row>
    <row r="31" spans="1:21" x14ac:dyDescent="0.25">
      <c r="A31" s="59"/>
      <c r="B31" s="14" t="s">
        <v>18</v>
      </c>
      <c r="C31" s="15"/>
      <c r="D31" s="16"/>
      <c r="E31" s="16"/>
      <c r="F31" s="16">
        <v>716846.21597360692</v>
      </c>
      <c r="G31" s="16">
        <v>366830.34587406158</v>
      </c>
      <c r="H31" s="16">
        <v>234795.67398081825</v>
      </c>
      <c r="I31" s="16"/>
      <c r="J31" s="15"/>
      <c r="K31" s="16"/>
      <c r="L31" s="16">
        <v>706031.70837420272</v>
      </c>
      <c r="M31" s="16">
        <v>364650.59875462588</v>
      </c>
      <c r="N31" s="16">
        <v>233606.75228315455</v>
      </c>
      <c r="O31" s="17">
        <f t="shared" si="1"/>
        <v>2622761.2952404697</v>
      </c>
      <c r="Q31" s="18"/>
      <c r="R31" s="18"/>
    </row>
    <row r="32" spans="1:21" ht="15.75" thickBot="1" x14ac:dyDescent="0.3">
      <c r="A32" s="59"/>
      <c r="B32" s="14" t="s">
        <v>16</v>
      </c>
      <c r="C32" s="15"/>
      <c r="D32" s="16">
        <v>6177873.724894736</v>
      </c>
      <c r="E32" s="16"/>
      <c r="F32" s="16"/>
      <c r="G32" s="16">
        <v>6038106.0041973675</v>
      </c>
      <c r="H32" s="15"/>
      <c r="I32" s="16"/>
      <c r="J32" s="16">
        <v>5898338.283499999</v>
      </c>
      <c r="K32" s="16"/>
      <c r="L32" s="16"/>
      <c r="M32" s="16">
        <v>5758570.5628026305</v>
      </c>
      <c r="N32" s="16"/>
      <c r="O32" s="17">
        <f t="shared" si="1"/>
        <v>23872888.575394731</v>
      </c>
      <c r="P32" s="13"/>
      <c r="Q32" s="13"/>
      <c r="U32" s="13"/>
    </row>
    <row r="33" spans="1:19" ht="15.75" thickBot="1" x14ac:dyDescent="0.3">
      <c r="A33" s="60"/>
      <c r="B33" s="33" t="s">
        <v>24</v>
      </c>
      <c r="C33" s="28">
        <f>SUM(C30:C32)</f>
        <v>0</v>
      </c>
      <c r="D33" s="32">
        <f t="shared" ref="D33:O33" si="6">SUM(D30:D32)</f>
        <v>6177873.724894736</v>
      </c>
      <c r="E33" s="32">
        <f t="shared" si="6"/>
        <v>0</v>
      </c>
      <c r="F33" s="32">
        <f t="shared" si="6"/>
        <v>716846.21597360692</v>
      </c>
      <c r="G33" s="32">
        <f t="shared" si="6"/>
        <v>6404936.3500714293</v>
      </c>
      <c r="H33" s="28">
        <f t="shared" si="6"/>
        <v>234795.67398081825</v>
      </c>
      <c r="I33" s="32">
        <f t="shared" si="6"/>
        <v>0</v>
      </c>
      <c r="J33" s="28">
        <f t="shared" si="6"/>
        <v>5898338.283499999</v>
      </c>
      <c r="K33" s="32">
        <f t="shared" si="6"/>
        <v>0</v>
      </c>
      <c r="L33" s="32">
        <f t="shared" si="6"/>
        <v>706031.70837420272</v>
      </c>
      <c r="M33" s="28">
        <f t="shared" si="6"/>
        <v>6123221.1615572562</v>
      </c>
      <c r="N33" s="32">
        <f t="shared" si="6"/>
        <v>233606.75228315455</v>
      </c>
      <c r="O33" s="32">
        <f t="shared" si="6"/>
        <v>26495649.8706352</v>
      </c>
      <c r="Q33" s="13"/>
      <c r="R33" s="18"/>
      <c r="S33" s="13"/>
    </row>
    <row r="34" spans="1:19" x14ac:dyDescent="0.25"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9" x14ac:dyDescent="0.25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9" x14ac:dyDescent="0.25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</sheetData>
  <mergeCells count="9">
    <mergeCell ref="A2:O2"/>
    <mergeCell ref="A3:O3"/>
    <mergeCell ref="A26:A29"/>
    <mergeCell ref="A30:A33"/>
    <mergeCell ref="A6:O6"/>
    <mergeCell ref="A8:A12"/>
    <mergeCell ref="A13:A17"/>
    <mergeCell ref="A18:A21"/>
    <mergeCell ref="A22:A25"/>
  </mergeCells>
  <pageMargins left="0.7" right="0.7" top="0.75" bottom="0.75" header="0.3" footer="0.3"/>
  <pageSetup paperSize="5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S28"/>
  <sheetViews>
    <sheetView tabSelected="1" workbookViewId="0">
      <pane xSplit="2" ySplit="7" topLeftCell="I8" activePane="bottomRight" state="frozen"/>
      <selection pane="topRight" activeCell="C1" sqref="C1"/>
      <selection pane="bottomLeft" activeCell="A4" sqref="A4"/>
      <selection pane="bottomRight" activeCell="Q21" sqref="Q21"/>
    </sheetView>
  </sheetViews>
  <sheetFormatPr baseColWidth="10" defaultRowHeight="15" x14ac:dyDescent="0.25"/>
  <cols>
    <col min="2" max="2" width="33.42578125" customWidth="1"/>
    <col min="3" max="4" width="15.28515625" bestFit="1" customWidth="1"/>
    <col min="5" max="5" width="16.42578125" bestFit="1" customWidth="1"/>
    <col min="6" max="7" width="15.28515625" bestFit="1" customWidth="1"/>
    <col min="8" max="8" width="16.42578125" bestFit="1" customWidth="1"/>
    <col min="9" max="10" width="15.28515625" bestFit="1" customWidth="1"/>
    <col min="11" max="11" width="16.42578125" bestFit="1" customWidth="1"/>
    <col min="12" max="13" width="15.28515625" bestFit="1" customWidth="1"/>
    <col min="14" max="14" width="16.42578125" bestFit="1" customWidth="1"/>
    <col min="15" max="15" width="17.42578125" bestFit="1" customWidth="1"/>
    <col min="17" max="17" width="15.28515625" bestFit="1" customWidth="1"/>
    <col min="18" max="18" width="14.140625" bestFit="1" customWidth="1"/>
    <col min="21" max="21" width="12.42578125" bestFit="1" customWidth="1"/>
  </cols>
  <sheetData>
    <row r="2" spans="1:15" s="8" customFormat="1" ht="15.75" customHeight="1" x14ac:dyDescent="0.3">
      <c r="A2" s="53" t="s">
        <v>26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s="8" customFormat="1" ht="15.75" x14ac:dyDescent="0.25">
      <c r="A3" s="54" t="s">
        <v>27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5" spans="1:15" thickBot="1" x14ac:dyDescent="0.4"/>
    <row r="6" spans="1:15" ht="18.75" thickBot="1" x14ac:dyDescent="0.3">
      <c r="A6" s="55" t="s">
        <v>29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7"/>
    </row>
    <row r="7" spans="1:15" ht="15.75" thickBot="1" x14ac:dyDescent="0.3">
      <c r="A7" s="38" t="s">
        <v>0</v>
      </c>
      <c r="B7" s="39" t="s">
        <v>1</v>
      </c>
      <c r="C7" s="40" t="s">
        <v>2</v>
      </c>
      <c r="D7" s="41" t="s">
        <v>3</v>
      </c>
      <c r="E7" s="41" t="s">
        <v>4</v>
      </c>
      <c r="F7" s="41" t="s">
        <v>5</v>
      </c>
      <c r="G7" s="41" t="s">
        <v>6</v>
      </c>
      <c r="H7" s="40" t="s">
        <v>7</v>
      </c>
      <c r="I7" s="41" t="s">
        <v>8</v>
      </c>
      <c r="J7" s="40" t="s">
        <v>9</v>
      </c>
      <c r="K7" s="41" t="s">
        <v>10</v>
      </c>
      <c r="L7" s="41" t="s">
        <v>11</v>
      </c>
      <c r="M7" s="40" t="s">
        <v>12</v>
      </c>
      <c r="N7" s="41" t="s">
        <v>13</v>
      </c>
      <c r="O7" s="41" t="s">
        <v>14</v>
      </c>
    </row>
    <row r="8" spans="1:15" x14ac:dyDescent="0.25">
      <c r="A8" s="50">
        <v>2025</v>
      </c>
      <c r="B8" t="s">
        <v>25</v>
      </c>
      <c r="C8" s="1"/>
      <c r="D8" s="2"/>
      <c r="E8" s="2">
        <v>143040058.12536028</v>
      </c>
      <c r="F8" s="2"/>
      <c r="G8" s="2"/>
      <c r="H8" s="2">
        <v>144528328.9328219</v>
      </c>
      <c r="I8" s="2"/>
      <c r="J8" s="1"/>
      <c r="K8" s="2">
        <v>298668230.93282193</v>
      </c>
      <c r="L8" s="2"/>
      <c r="M8" s="1"/>
      <c r="N8" s="2">
        <v>131044254.7660822</v>
      </c>
      <c r="O8" s="44">
        <f>SUM(C8:N8)</f>
        <v>717280872.75708628</v>
      </c>
    </row>
    <row r="9" spans="1:15" x14ac:dyDescent="0.25">
      <c r="A9" s="51"/>
      <c r="B9" t="s">
        <v>28</v>
      </c>
      <c r="C9" s="46">
        <v>0</v>
      </c>
      <c r="D9" s="47">
        <v>0</v>
      </c>
      <c r="E9" s="47">
        <v>10032983517.213596</v>
      </c>
      <c r="F9" s="47">
        <v>3954439168.5002136</v>
      </c>
      <c r="G9" s="47">
        <v>4379575120.0625238</v>
      </c>
      <c r="H9" s="47">
        <v>4337286464.5632038</v>
      </c>
      <c r="I9" s="47">
        <v>4455829663.7554445</v>
      </c>
      <c r="J9" s="46">
        <v>4553453474.8549395</v>
      </c>
      <c r="K9" s="47">
        <v>4406567878.8918762</v>
      </c>
      <c r="L9" s="47">
        <v>4553453474.8549395</v>
      </c>
      <c r="M9" s="46">
        <v>4406567878.8918762</v>
      </c>
      <c r="N9" s="47">
        <v>4553453474.8549395</v>
      </c>
      <c r="O9" s="48">
        <f>SUM(C9:N9)</f>
        <v>49633610116.443558</v>
      </c>
    </row>
    <row r="10" spans="1:15" ht="15.75" thickBot="1" x14ac:dyDescent="0.3">
      <c r="A10" s="51"/>
      <c r="B10" t="s">
        <v>33</v>
      </c>
      <c r="C10" s="46"/>
      <c r="D10" s="47"/>
      <c r="E10" s="47"/>
      <c r="F10" s="47"/>
      <c r="G10" s="47"/>
      <c r="H10" s="47"/>
      <c r="I10" s="47"/>
      <c r="J10" s="46"/>
      <c r="K10" s="61">
        <v>5295715842.733819</v>
      </c>
      <c r="L10" s="47"/>
      <c r="M10" s="46"/>
      <c r="N10" s="47">
        <v>7258963070.7095299</v>
      </c>
      <c r="O10" s="48">
        <f>SUM(C10:N10)</f>
        <v>12554678913.443348</v>
      </c>
    </row>
    <row r="11" spans="1:15" ht="15.75" thickBot="1" x14ac:dyDescent="0.3">
      <c r="A11" s="52"/>
      <c r="B11" s="27" t="s">
        <v>19</v>
      </c>
      <c r="C11" s="28">
        <f>+C8+C9+C10</f>
        <v>0</v>
      </c>
      <c r="D11" s="28">
        <f t="shared" ref="D11:O11" si="0">+D8+D9+D10</f>
        <v>0</v>
      </c>
      <c r="E11" s="28">
        <f t="shared" si="0"/>
        <v>10176023575.338957</v>
      </c>
      <c r="F11" s="28">
        <f t="shared" si="0"/>
        <v>3954439168.5002136</v>
      </c>
      <c r="G11" s="28">
        <f t="shared" si="0"/>
        <v>4379575120.0625238</v>
      </c>
      <c r="H11" s="28">
        <f t="shared" si="0"/>
        <v>4481814793.496026</v>
      </c>
      <c r="I11" s="28">
        <f t="shared" si="0"/>
        <v>4455829663.7554445</v>
      </c>
      <c r="J11" s="28">
        <f t="shared" si="0"/>
        <v>4553453474.8549395</v>
      </c>
      <c r="K11" s="28">
        <f t="shared" si="0"/>
        <v>10000951952.558517</v>
      </c>
      <c r="L11" s="28">
        <f t="shared" si="0"/>
        <v>4553453474.8549395</v>
      </c>
      <c r="M11" s="28">
        <f t="shared" si="0"/>
        <v>4406567878.8918762</v>
      </c>
      <c r="N11" s="28">
        <f t="shared" si="0"/>
        <v>11943460800.330551</v>
      </c>
      <c r="O11" s="28">
        <f t="shared" si="0"/>
        <v>62905569902.643997</v>
      </c>
    </row>
    <row r="12" spans="1:15" x14ac:dyDescent="0.25">
      <c r="A12" s="50">
        <v>2026</v>
      </c>
      <c r="B12" t="s">
        <v>25</v>
      </c>
      <c r="C12" s="1"/>
      <c r="D12" s="2"/>
      <c r="E12" s="2">
        <v>283744110.01041096</v>
      </c>
      <c r="F12" s="2"/>
      <c r="G12" s="2"/>
      <c r="H12" s="2">
        <v>120440274.11068493</v>
      </c>
      <c r="I12" s="2"/>
      <c r="J12" s="1"/>
      <c r="K12" s="2">
        <v>274580176.11068499</v>
      </c>
      <c r="L12" s="2"/>
      <c r="M12" s="1"/>
      <c r="N12" s="2">
        <v>107218026.62679452</v>
      </c>
      <c r="O12" s="44">
        <f t="shared" ref="O12:O24" si="1">SUM(C12:N12)</f>
        <v>785982586.85857534</v>
      </c>
    </row>
    <row r="13" spans="1:15" x14ac:dyDescent="0.25">
      <c r="A13" s="51"/>
      <c r="B13" t="s">
        <v>28</v>
      </c>
      <c r="C13" s="46">
        <v>6516371895.5845308</v>
      </c>
      <c r="D13" s="46">
        <v>6166945633.8795147</v>
      </c>
      <c r="E13" s="46">
        <v>6357074629.2190094</v>
      </c>
      <c r="F13" s="46">
        <v>6192638741.3578243</v>
      </c>
      <c r="G13" s="46">
        <v>6197777362.8534861</v>
      </c>
      <c r="H13" s="46">
        <v>6038480096.4879637</v>
      </c>
      <c r="I13" s="46">
        <v>6038480096.4879637</v>
      </c>
      <c r="J13" s="46">
        <v>5958831463.3052025</v>
      </c>
      <c r="K13" s="46">
        <v>5807242129.1831732</v>
      </c>
      <c r="L13" s="46">
        <v>5799534196.9396801</v>
      </c>
      <c r="M13" s="46">
        <v>5653083484.3133125</v>
      </c>
      <c r="N13" s="46">
        <v>5640236930.5741577</v>
      </c>
      <c r="O13" s="3">
        <f t="shared" si="1"/>
        <v>72366696660.185822</v>
      </c>
    </row>
    <row r="14" spans="1:15" ht="15.75" thickBot="1" x14ac:dyDescent="0.3">
      <c r="A14" s="51"/>
      <c r="B14" t="s">
        <v>33</v>
      </c>
      <c r="C14" s="42"/>
      <c r="D14" s="42"/>
      <c r="E14" s="49">
        <v>7258963070.7095299</v>
      </c>
      <c r="F14" s="42"/>
      <c r="G14" s="42"/>
      <c r="H14" s="42">
        <v>57266889499.709534</v>
      </c>
      <c r="I14" s="42"/>
      <c r="J14" s="42"/>
      <c r="K14" s="42"/>
      <c r="L14" s="42"/>
      <c r="M14" s="42"/>
      <c r="N14" s="42"/>
      <c r="O14" s="3">
        <f t="shared" si="1"/>
        <v>64525852570.419067</v>
      </c>
    </row>
    <row r="15" spans="1:15" ht="15.75" thickBot="1" x14ac:dyDescent="0.3">
      <c r="A15" s="52"/>
      <c r="B15" s="27" t="s">
        <v>20</v>
      </c>
      <c r="C15" s="30">
        <f>+C12+C13+C14</f>
        <v>6516371895.5845308</v>
      </c>
      <c r="D15" s="30">
        <f t="shared" ref="D15:O15" si="2">+D12+D13+D14</f>
        <v>6166945633.8795147</v>
      </c>
      <c r="E15" s="30">
        <f t="shared" si="2"/>
        <v>13899781809.93895</v>
      </c>
      <c r="F15" s="30">
        <f t="shared" si="2"/>
        <v>6192638741.3578243</v>
      </c>
      <c r="G15" s="30">
        <f t="shared" si="2"/>
        <v>6197777362.8534861</v>
      </c>
      <c r="H15" s="30">
        <f t="shared" si="2"/>
        <v>63425809870.308182</v>
      </c>
      <c r="I15" s="30">
        <f t="shared" si="2"/>
        <v>6038480096.4879637</v>
      </c>
      <c r="J15" s="30">
        <f t="shared" si="2"/>
        <v>5958831463.3052025</v>
      </c>
      <c r="K15" s="30">
        <f t="shared" si="2"/>
        <v>6081822305.2938585</v>
      </c>
      <c r="L15" s="30">
        <f t="shared" si="2"/>
        <v>5799534196.9396801</v>
      </c>
      <c r="M15" s="30">
        <f t="shared" si="2"/>
        <v>5653083484.3133125</v>
      </c>
      <c r="N15" s="30">
        <f t="shared" si="2"/>
        <v>5747454957.2009525</v>
      </c>
      <c r="O15" s="28">
        <f t="shared" si="2"/>
        <v>137678531817.46347</v>
      </c>
    </row>
    <row r="16" spans="1:15" x14ac:dyDescent="0.25">
      <c r="A16" s="50">
        <v>2027</v>
      </c>
      <c r="B16" t="s">
        <v>25</v>
      </c>
      <c r="C16" s="1"/>
      <c r="D16" s="2"/>
      <c r="E16" s="2">
        <v>260179708.5539726</v>
      </c>
      <c r="F16" s="2"/>
      <c r="G16" s="2"/>
      <c r="H16" s="2">
        <v>96352219.288547948</v>
      </c>
      <c r="I16" s="2"/>
      <c r="J16" s="1"/>
      <c r="K16" s="2">
        <v>274580176.11068499</v>
      </c>
      <c r="L16" s="2"/>
      <c r="M16" s="1"/>
      <c r="N16" s="2">
        <v>83391798.487506837</v>
      </c>
      <c r="O16" s="44">
        <f t="shared" si="1"/>
        <v>714503902.44071245</v>
      </c>
    </row>
    <row r="17" spans="1:19" ht="15.75" thickBot="1" x14ac:dyDescent="0.3">
      <c r="A17" s="51"/>
      <c r="B17" t="s">
        <v>28</v>
      </c>
      <c r="C17" s="42">
        <v>5057035382.2343903</v>
      </c>
      <c r="D17" s="42">
        <v>4867786150.8863716</v>
      </c>
      <c r="E17" s="42">
        <v>4939700858.7986183</v>
      </c>
      <c r="F17" s="42">
        <v>4841291258.4976482</v>
      </c>
      <c r="G17" s="42">
        <v>4822366335.3628464</v>
      </c>
      <c r="H17" s="42">
        <v>4727741719.6888371</v>
      </c>
      <c r="I17" s="42">
        <v>4705031811.9270744</v>
      </c>
      <c r="J17" s="42">
        <v>4646364550.2091885</v>
      </c>
      <c r="K17" s="42">
        <v>4557417411.4756193</v>
      </c>
      <c r="L17" s="42">
        <v>4529030026.7734165</v>
      </c>
      <c r="M17" s="42">
        <v>4443867872.6668081</v>
      </c>
      <c r="N17" s="42">
        <v>4411695503.3376446</v>
      </c>
      <c r="O17" s="3">
        <f t="shared" si="1"/>
        <v>56549328881.858459</v>
      </c>
    </row>
    <row r="18" spans="1:19" ht="15.75" thickBot="1" x14ac:dyDescent="0.3">
      <c r="A18" s="52"/>
      <c r="B18" s="27" t="s">
        <v>21</v>
      </c>
      <c r="C18" s="30">
        <f t="shared" ref="C18:O18" si="3">+C16+C17</f>
        <v>5057035382.2343903</v>
      </c>
      <c r="D18" s="30">
        <f t="shared" si="3"/>
        <v>4867786150.8863716</v>
      </c>
      <c r="E18" s="30">
        <f t="shared" si="3"/>
        <v>5199880567.3525906</v>
      </c>
      <c r="F18" s="30">
        <f t="shared" si="3"/>
        <v>4841291258.4976482</v>
      </c>
      <c r="G18" s="30">
        <f t="shared" si="3"/>
        <v>4822366335.3628464</v>
      </c>
      <c r="H18" s="30">
        <f t="shared" si="3"/>
        <v>4824093938.9773846</v>
      </c>
      <c r="I18" s="30">
        <f t="shared" si="3"/>
        <v>4705031811.9270744</v>
      </c>
      <c r="J18" s="30">
        <f t="shared" si="3"/>
        <v>4646364550.2091885</v>
      </c>
      <c r="K18" s="30">
        <f t="shared" si="3"/>
        <v>4831997587.5863047</v>
      </c>
      <c r="L18" s="30">
        <f t="shared" si="3"/>
        <v>4529030026.7734165</v>
      </c>
      <c r="M18" s="30">
        <f t="shared" si="3"/>
        <v>4443867872.6668081</v>
      </c>
      <c r="N18" s="30">
        <f t="shared" si="3"/>
        <v>4495087301.8251514</v>
      </c>
      <c r="O18" s="28">
        <f t="shared" si="3"/>
        <v>57263832784.299171</v>
      </c>
    </row>
    <row r="19" spans="1:19" x14ac:dyDescent="0.25">
      <c r="A19" s="50">
        <v>2028</v>
      </c>
      <c r="B19" t="s">
        <v>25</v>
      </c>
      <c r="C19" s="1"/>
      <c r="D19" s="2"/>
      <c r="E19" s="2">
        <v>237303854.04355192</v>
      </c>
      <c r="F19" s="2"/>
      <c r="G19" s="2"/>
      <c r="H19" s="2">
        <v>72066721.394098356</v>
      </c>
      <c r="I19" s="2"/>
      <c r="J19" s="1"/>
      <c r="K19" s="2">
        <v>226206623.3940984</v>
      </c>
      <c r="L19" s="2"/>
      <c r="M19" s="1"/>
      <c r="N19" s="2">
        <v>59402822.888251364</v>
      </c>
      <c r="O19" s="44">
        <f t="shared" si="1"/>
        <v>594980021.72000003</v>
      </c>
    </row>
    <row r="20" spans="1:19" ht="15.75" thickBot="1" x14ac:dyDescent="0.3">
      <c r="A20" s="51"/>
      <c r="B20" t="s">
        <v>28</v>
      </c>
      <c r="C20" s="42">
        <v>4268978789.0160046</v>
      </c>
      <c r="D20" s="42">
        <v>4180651484.0037022</v>
      </c>
      <c r="E20" s="42">
        <v>4165652507.6808586</v>
      </c>
      <c r="F20" s="42">
        <v>4098990390.6904416</v>
      </c>
      <c r="G20" s="42">
        <v>4062326226.3457122</v>
      </c>
      <c r="H20" s="42">
        <v>3998997215.2048159</v>
      </c>
      <c r="I20" s="42">
        <v>3958999945.0105658</v>
      </c>
      <c r="J20" s="42">
        <v>3907336804.3429928</v>
      </c>
      <c r="K20" s="42">
        <v>3849007451.976378</v>
      </c>
      <c r="L20" s="42">
        <v>3804010523.0078464</v>
      </c>
      <c r="M20" s="42">
        <v>3749014276.4907522</v>
      </c>
      <c r="N20" s="42">
        <v>3700684241.6726999</v>
      </c>
      <c r="O20" s="3">
        <f t="shared" si="1"/>
        <v>47744649855.442764</v>
      </c>
    </row>
    <row r="21" spans="1:19" ht="15.75" thickBot="1" x14ac:dyDescent="0.3">
      <c r="A21" s="52"/>
      <c r="B21" s="27" t="s">
        <v>22</v>
      </c>
      <c r="C21" s="30">
        <f t="shared" ref="C21:O21" si="4">+C19+C20</f>
        <v>4268978789.0160046</v>
      </c>
      <c r="D21" s="30">
        <f t="shared" si="4"/>
        <v>4180651484.0037022</v>
      </c>
      <c r="E21" s="30">
        <f t="shared" si="4"/>
        <v>4402956361.724411</v>
      </c>
      <c r="F21" s="30">
        <f t="shared" si="4"/>
        <v>4098990390.6904416</v>
      </c>
      <c r="G21" s="30">
        <f t="shared" si="4"/>
        <v>4062326226.3457122</v>
      </c>
      <c r="H21" s="30">
        <f t="shared" si="4"/>
        <v>4071063936.5989141</v>
      </c>
      <c r="I21" s="30">
        <f t="shared" si="4"/>
        <v>3958999945.0105658</v>
      </c>
      <c r="J21" s="30">
        <f t="shared" si="4"/>
        <v>3907336804.3429928</v>
      </c>
      <c r="K21" s="30">
        <f t="shared" si="4"/>
        <v>4075214075.3704762</v>
      </c>
      <c r="L21" s="30">
        <f t="shared" si="4"/>
        <v>3804010523.0078464</v>
      </c>
      <c r="M21" s="30">
        <f t="shared" si="4"/>
        <v>3749014276.4907522</v>
      </c>
      <c r="N21" s="30">
        <f t="shared" si="4"/>
        <v>3760087064.5609512</v>
      </c>
      <c r="O21" s="28">
        <f t="shared" si="4"/>
        <v>48339629877.162766</v>
      </c>
    </row>
    <row r="22" spans="1:19" ht="15.75" thickBot="1" x14ac:dyDescent="0.3">
      <c r="A22" s="50">
        <v>2029</v>
      </c>
      <c r="B22" t="s">
        <v>25</v>
      </c>
      <c r="C22" s="7"/>
      <c r="D22" s="7"/>
      <c r="E22" s="7">
        <v>213050905.64109591</v>
      </c>
      <c r="F22" s="7"/>
      <c r="G22" s="7"/>
      <c r="H22" s="7">
        <v>48176109.644273974</v>
      </c>
      <c r="I22" s="7"/>
      <c r="J22" s="7"/>
      <c r="K22" s="7">
        <v>202316011.644274</v>
      </c>
      <c r="L22" s="7"/>
      <c r="M22" s="7"/>
      <c r="N22" s="7">
        <v>35739342.208931506</v>
      </c>
      <c r="O22" s="4">
        <f t="shared" si="1"/>
        <v>499282369.13857538</v>
      </c>
    </row>
    <row r="23" spans="1:19" ht="15.75" thickBot="1" x14ac:dyDescent="0.3">
      <c r="A23" s="52"/>
      <c r="B23" s="27" t="s">
        <v>23</v>
      </c>
      <c r="C23" s="28">
        <f t="shared" ref="C23:O23" si="5">SUM(C22:C22)</f>
        <v>0</v>
      </c>
      <c r="D23" s="28">
        <f t="shared" si="5"/>
        <v>0</v>
      </c>
      <c r="E23" s="28">
        <f t="shared" si="5"/>
        <v>213050905.64109591</v>
      </c>
      <c r="F23" s="28">
        <f t="shared" si="5"/>
        <v>0</v>
      </c>
      <c r="G23" s="28">
        <f t="shared" si="5"/>
        <v>0</v>
      </c>
      <c r="H23" s="28">
        <f t="shared" si="5"/>
        <v>48176109.644273974</v>
      </c>
      <c r="I23" s="28">
        <f t="shared" si="5"/>
        <v>0</v>
      </c>
      <c r="J23" s="28">
        <f t="shared" si="5"/>
        <v>0</v>
      </c>
      <c r="K23" s="28">
        <f t="shared" si="5"/>
        <v>202316011.644274</v>
      </c>
      <c r="L23" s="28">
        <f t="shared" si="5"/>
        <v>0</v>
      </c>
      <c r="M23" s="28">
        <f t="shared" si="5"/>
        <v>0</v>
      </c>
      <c r="N23" s="28">
        <f t="shared" si="5"/>
        <v>35739342.208931506</v>
      </c>
      <c r="O23" s="28">
        <f t="shared" si="5"/>
        <v>499282369.13857538</v>
      </c>
    </row>
    <row r="24" spans="1:19" ht="15.75" thickBot="1" x14ac:dyDescent="0.3">
      <c r="A24" s="50">
        <v>2030</v>
      </c>
      <c r="B24" t="s">
        <v>25</v>
      </c>
      <c r="C24" s="7"/>
      <c r="D24" s="7"/>
      <c r="E24" s="7">
        <v>189486504.18465757</v>
      </c>
      <c r="F24" s="7"/>
      <c r="G24" s="7"/>
      <c r="H24" s="7">
        <v>24088054.822136987</v>
      </c>
      <c r="I24" s="7"/>
      <c r="J24" s="7"/>
      <c r="K24" s="7">
        <v>178227956.82213703</v>
      </c>
      <c r="L24" s="7"/>
      <c r="M24" s="7"/>
      <c r="N24" s="7">
        <v>11913114.069643833</v>
      </c>
      <c r="O24" s="4">
        <f t="shared" si="1"/>
        <v>403715629.89857543</v>
      </c>
    </row>
    <row r="25" spans="1:19" ht="15.75" thickBot="1" x14ac:dyDescent="0.3">
      <c r="A25" s="52"/>
      <c r="B25" s="33" t="s">
        <v>24</v>
      </c>
      <c r="C25" s="28">
        <f t="shared" ref="C25:O25" si="6">SUM(C24:C24)</f>
        <v>0</v>
      </c>
      <c r="D25" s="28">
        <f t="shared" si="6"/>
        <v>0</v>
      </c>
      <c r="E25" s="28">
        <f t="shared" si="6"/>
        <v>189486504.18465757</v>
      </c>
      <c r="F25" s="28">
        <f t="shared" si="6"/>
        <v>0</v>
      </c>
      <c r="G25" s="28">
        <f t="shared" si="6"/>
        <v>0</v>
      </c>
      <c r="H25" s="28">
        <f t="shared" si="6"/>
        <v>24088054.822136987</v>
      </c>
      <c r="I25" s="28">
        <f t="shared" si="6"/>
        <v>0</v>
      </c>
      <c r="J25" s="28">
        <f t="shared" si="6"/>
        <v>0</v>
      </c>
      <c r="K25" s="28">
        <f t="shared" si="6"/>
        <v>178227956.82213703</v>
      </c>
      <c r="L25" s="28">
        <f t="shared" si="6"/>
        <v>0</v>
      </c>
      <c r="M25" s="28">
        <f t="shared" si="6"/>
        <v>0</v>
      </c>
      <c r="N25" s="28">
        <f t="shared" si="6"/>
        <v>11913114.069643833</v>
      </c>
      <c r="O25" s="28">
        <f t="shared" si="6"/>
        <v>403715629.89857543</v>
      </c>
      <c r="Q25" s="5"/>
      <c r="R25" s="6"/>
      <c r="S25" s="5"/>
    </row>
    <row r="26" spans="1:19" ht="15.75" thickBot="1" x14ac:dyDescent="0.3">
      <c r="A26" s="50">
        <v>2031</v>
      </c>
      <c r="B26" t="s">
        <v>25</v>
      </c>
      <c r="C26" s="7"/>
      <c r="D26" s="7"/>
      <c r="E26" s="7">
        <v>165922102.72821921</v>
      </c>
      <c r="F26" s="7"/>
      <c r="G26" s="7"/>
      <c r="H26" s="7"/>
      <c r="I26" s="7"/>
      <c r="J26" s="7"/>
      <c r="K26" s="7"/>
      <c r="L26" s="7"/>
      <c r="M26" s="7"/>
      <c r="N26" s="7"/>
      <c r="O26" s="4">
        <f t="shared" ref="O26" si="7">SUM(C26:N26)</f>
        <v>165922102.72821921</v>
      </c>
    </row>
    <row r="27" spans="1:19" ht="15.75" thickBot="1" x14ac:dyDescent="0.3">
      <c r="A27" s="52"/>
      <c r="B27" s="33" t="s">
        <v>31</v>
      </c>
      <c r="C27" s="28">
        <f t="shared" ref="C27:O27" si="8">SUM(C26:C26)</f>
        <v>0</v>
      </c>
      <c r="D27" s="28">
        <f t="shared" si="8"/>
        <v>0</v>
      </c>
      <c r="E27" s="28">
        <f t="shared" si="8"/>
        <v>165922102.72821921</v>
      </c>
      <c r="F27" s="28">
        <f t="shared" si="8"/>
        <v>0</v>
      </c>
      <c r="G27" s="28">
        <f t="shared" si="8"/>
        <v>0</v>
      </c>
      <c r="H27" s="28">
        <f t="shared" si="8"/>
        <v>0</v>
      </c>
      <c r="I27" s="28">
        <f t="shared" si="8"/>
        <v>0</v>
      </c>
      <c r="J27" s="28">
        <f t="shared" si="8"/>
        <v>0</v>
      </c>
      <c r="K27" s="28">
        <f t="shared" si="8"/>
        <v>0</v>
      </c>
      <c r="L27" s="28">
        <f t="shared" si="8"/>
        <v>0</v>
      </c>
      <c r="M27" s="28">
        <f t="shared" si="8"/>
        <v>0</v>
      </c>
      <c r="N27" s="28">
        <f t="shared" si="8"/>
        <v>0</v>
      </c>
      <c r="O27" s="28">
        <f t="shared" si="8"/>
        <v>165922102.72821921</v>
      </c>
    </row>
    <row r="28" spans="1:19" ht="14.45" x14ac:dyDescent="0.3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mergeCells count="10">
    <mergeCell ref="A26:A27"/>
    <mergeCell ref="A2:O2"/>
    <mergeCell ref="A3:O3"/>
    <mergeCell ref="A22:A23"/>
    <mergeCell ref="A24:A25"/>
    <mergeCell ref="A6:O6"/>
    <mergeCell ref="A8:A11"/>
    <mergeCell ref="A12:A15"/>
    <mergeCell ref="A16:A18"/>
    <mergeCell ref="A19:A21"/>
  </mergeCells>
  <pageMargins left="0.7" right="0.7" top="0.75" bottom="0.75" header="0.3" footer="0.3"/>
  <pageSetup paperSize="5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Pagos reales deuda en $</vt:lpstr>
      <vt:lpstr>Proyección deuda en USD</vt:lpstr>
      <vt:lpstr>Proyección deuda en $</vt:lpstr>
      <vt:lpstr>'Pagos reales deuda en $'!Área_de_impresión</vt:lpstr>
      <vt:lpstr>'Proyección deuda en $'!Área_de_impresión</vt:lpstr>
      <vt:lpstr>'Proyección deuda en USD'!Área_de_impresión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Carolina</cp:lastModifiedBy>
  <cp:lastPrinted>2024-03-18T10:57:54Z</cp:lastPrinted>
  <dcterms:created xsi:type="dcterms:W3CDTF">2024-02-20T16:38:13Z</dcterms:created>
  <dcterms:modified xsi:type="dcterms:W3CDTF">2025-08-19T12:52:08Z</dcterms:modified>
</cp:coreProperties>
</file>